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Binbashieva\Desktop\"/>
    </mc:Choice>
  </mc:AlternateContent>
  <xr:revisionPtr revIDLastSave="0" documentId="13_ncr:1_{14227D6A-7B46-45AF-ADD1-BC64BFBA491D}" xr6:coauthVersionLast="47" xr6:coauthVersionMax="47" xr10:uidLastSave="{00000000-0000-0000-0000-000000000000}"/>
  <bookViews>
    <workbookView xWindow="-120" yWindow="-120" windowWidth="29040" windowHeight="15840" activeTab="1" xr2:uid="{00000000-000D-0000-FFFF-FFFF00000000}"/>
  </bookViews>
  <sheets>
    <sheet name="СУ ОУ" sheetId="1" r:id="rId1"/>
    <sheet name="Допълващ стандарт" sheetId="2" r:id="rId2"/>
  </sheets>
  <calcPr calcId="181029"/>
</workbook>
</file>

<file path=xl/calcChain.xml><?xml version="1.0" encoding="utf-8"?>
<calcChain xmlns="http://schemas.openxmlformats.org/spreadsheetml/2006/main">
  <c r="S7" i="2" l="1"/>
  <c r="G7" i="2"/>
  <c r="R7" i="2"/>
  <c r="G8" i="2"/>
  <c r="S8" i="2" s="1"/>
  <c r="R8" i="2"/>
  <c r="G9" i="2"/>
  <c r="R9" i="2"/>
  <c r="G10" i="2"/>
  <c r="R10" i="2"/>
  <c r="G11" i="2"/>
  <c r="R11" i="2"/>
  <c r="G12" i="2"/>
  <c r="R12" i="2"/>
  <c r="G13" i="2"/>
  <c r="R13" i="2"/>
  <c r="G14" i="2"/>
  <c r="R14" i="2"/>
  <c r="S15" i="2"/>
  <c r="G15" i="2"/>
  <c r="R15" i="2"/>
  <c r="S16" i="2"/>
  <c r="G16" i="2"/>
  <c r="R16" i="2"/>
  <c r="S17" i="2"/>
  <c r="G17" i="2"/>
  <c r="R17" i="2"/>
  <c r="S18" i="2"/>
  <c r="G18" i="2"/>
  <c r="R18" i="2"/>
  <c r="S19" i="2"/>
  <c r="G19" i="2"/>
  <c r="R19" i="2"/>
  <c r="S20" i="2"/>
  <c r="G20" i="2"/>
  <c r="R20" i="2"/>
  <c r="G21" i="2"/>
  <c r="R21" i="2"/>
  <c r="S22" i="2"/>
  <c r="G22" i="2"/>
  <c r="R22" i="2"/>
  <c r="Q23" i="2"/>
  <c r="S6" i="2"/>
  <c r="G6" i="2"/>
  <c r="R6" i="2"/>
  <c r="E5" i="1"/>
  <c r="Z5" i="1"/>
  <c r="AA5" i="1" s="1"/>
  <c r="S5" i="1"/>
  <c r="K5" i="1"/>
  <c r="H5" i="1"/>
  <c r="S21" i="2" l="1"/>
  <c r="M23" i="2"/>
  <c r="K23" i="2"/>
  <c r="S14" i="2"/>
  <c r="S13" i="2"/>
  <c r="S12" i="2"/>
  <c r="S11" i="2"/>
  <c r="S10" i="2"/>
  <c r="I23" i="2"/>
  <c r="G23" i="2"/>
  <c r="L5" i="1"/>
  <c r="T5" i="1"/>
  <c r="U5" i="1" s="1"/>
  <c r="M5" i="1" l="1"/>
  <c r="N5" i="1" s="1"/>
  <c r="Y14" i="1" l="1"/>
  <c r="X14" i="1"/>
  <c r="W14" i="1"/>
  <c r="V14" i="1"/>
  <c r="R14" i="1"/>
  <c r="Q14" i="1"/>
  <c r="O14" i="1"/>
  <c r="J14" i="1"/>
  <c r="I14" i="1"/>
  <c r="G14" i="1"/>
  <c r="F14" i="1"/>
  <c r="D14" i="1"/>
  <c r="C14" i="1"/>
  <c r="G6" i="1"/>
  <c r="J6" i="1"/>
  <c r="P6" i="1"/>
  <c r="R6" i="1"/>
  <c r="W6" i="1"/>
  <c r="Y6" i="1"/>
  <c r="D6" i="1"/>
  <c r="AB5" i="1"/>
  <c r="D15" i="1" l="1"/>
  <c r="J15" i="1"/>
  <c r="R15" i="1"/>
  <c r="S6" i="1"/>
  <c r="Y15" i="1"/>
  <c r="T6" i="1"/>
  <c r="AA6" i="1"/>
  <c r="K6" i="1"/>
  <c r="K14" i="1"/>
  <c r="W15" i="1"/>
  <c r="H14" i="1"/>
  <c r="Z14" i="1"/>
  <c r="AA14" i="1" s="1"/>
  <c r="AB14" i="1" s="1"/>
  <c r="P15" i="1"/>
  <c r="S14" i="1"/>
  <c r="T14" i="1" s="1"/>
  <c r="G15" i="1"/>
  <c r="E14" i="1"/>
  <c r="H6" i="1"/>
  <c r="E6" i="1"/>
  <c r="Z6" i="1"/>
  <c r="AB6" i="1"/>
  <c r="U6" i="1"/>
  <c r="K15" i="1" l="1"/>
  <c r="H15" i="1"/>
  <c r="T15" i="1"/>
  <c r="L14" i="1"/>
  <c r="M14" i="1" s="1"/>
  <c r="N14" i="1" s="1"/>
  <c r="L6" i="1"/>
  <c r="Z15" i="1"/>
  <c r="AA15" i="1"/>
  <c r="U14" i="1"/>
  <c r="S15" i="1"/>
  <c r="E15" i="1"/>
  <c r="AC5" i="1"/>
  <c r="M6" i="1"/>
  <c r="U15" i="1" l="1"/>
  <c r="N15" i="1"/>
  <c r="L15" i="1"/>
  <c r="AB15" i="1"/>
  <c r="M15" i="1"/>
  <c r="AC6" i="1"/>
  <c r="N6" i="1" l="1"/>
  <c r="AC14" i="1"/>
  <c r="AD14" i="1" s="1"/>
  <c r="AC15" i="1" l="1"/>
  <c r="AD15" i="1"/>
  <c r="S9" i="2"/>
  <c r="S23" i="2" s="1"/>
  <c r="O23" i="2"/>
</calcChain>
</file>

<file path=xl/sharedStrings.xml><?xml version="1.0" encoding="utf-8"?>
<sst xmlns="http://schemas.openxmlformats.org/spreadsheetml/2006/main" count="184" uniqueCount="114">
  <si>
    <t>№</t>
  </si>
  <si>
    <t>УЧИЛИЩА</t>
  </si>
  <si>
    <t>БОИ</t>
  </si>
  <si>
    <t>СБОИ</t>
  </si>
  <si>
    <t>СПНУ</t>
  </si>
  <si>
    <t>БПНУ</t>
  </si>
  <si>
    <t>СУНУ</t>
  </si>
  <si>
    <t>БУНУ</t>
  </si>
  <si>
    <t>сбор ОК 1, 2, 3</t>
  </si>
  <si>
    <t>средства по РК (0,102)</t>
  </si>
  <si>
    <t>Общо средства по ОК + средства по РК (0,102)</t>
  </si>
  <si>
    <t>БГЦДО</t>
  </si>
  <si>
    <t>НУЦДО</t>
  </si>
  <si>
    <t>БУЦДО</t>
  </si>
  <si>
    <t>общо средства ЦДО</t>
  </si>
  <si>
    <t>средства по РК (0,102) за ЦДО</t>
  </si>
  <si>
    <t>Общо средства за ЦДО + средства по РК (0,102)</t>
  </si>
  <si>
    <t>СППП</t>
  </si>
  <si>
    <t>БППП</t>
  </si>
  <si>
    <t>БУПП</t>
  </si>
  <si>
    <t>СУПП</t>
  </si>
  <si>
    <t>Общо средства ПП</t>
  </si>
  <si>
    <t>Общо средства ПП + средства по РКПП (0,102)</t>
  </si>
  <si>
    <t>Общо средства по формулата</t>
  </si>
  <si>
    <r>
      <t>ПОК</t>
    </r>
    <r>
      <rPr>
        <b/>
        <vertAlign val="superscript"/>
        <sz val="10"/>
        <color theme="1"/>
        <rFont val="Times New Roman"/>
        <family val="1"/>
        <charset val="204"/>
      </rPr>
      <t xml:space="preserve">1 </t>
    </r>
    <r>
      <rPr>
        <b/>
        <sz val="10"/>
        <color theme="1"/>
        <rFont val="Times New Roman"/>
        <family val="1"/>
        <charset val="204"/>
      </rPr>
      <t>- БОИ</t>
    </r>
  </si>
  <si>
    <t>ОУ "П. Евтимий" - с. Новачене</t>
  </si>
  <si>
    <t>Общо:</t>
  </si>
  <si>
    <t>НГЦДО</t>
  </si>
  <si>
    <t>средства по РК (0,102) за ПП</t>
  </si>
  <si>
    <r>
      <t>ПОК</t>
    </r>
    <r>
      <rPr>
        <b/>
        <vertAlign val="superscript"/>
        <sz val="10"/>
        <color theme="1"/>
        <rFont val="Times New Roman"/>
        <family val="1"/>
        <charset val="204"/>
      </rPr>
      <t>2</t>
    </r>
    <r>
      <rPr>
        <b/>
        <sz val="10"/>
        <color theme="1"/>
        <rFont val="Times New Roman"/>
        <family val="1"/>
        <charset val="204"/>
      </rPr>
      <t xml:space="preserve"> - БПНУ</t>
    </r>
  </si>
  <si>
    <r>
      <t>ПОК</t>
    </r>
    <r>
      <rPr>
        <b/>
        <vertAlign val="superscript"/>
        <sz val="10"/>
        <color theme="1"/>
        <rFont val="Times New Roman"/>
        <family val="1"/>
        <charset val="204"/>
      </rPr>
      <t>3</t>
    </r>
    <r>
      <rPr>
        <b/>
        <sz val="10"/>
        <color theme="1"/>
        <rFont val="Times New Roman"/>
        <family val="1"/>
        <charset val="204"/>
      </rPr>
      <t xml:space="preserve"> - БУНУ</t>
    </r>
  </si>
  <si>
    <t>99% СБОИ</t>
  </si>
  <si>
    <t>99% СПНУ</t>
  </si>
  <si>
    <t>99% СУНУ</t>
  </si>
  <si>
    <t>99% НГЦДО</t>
  </si>
  <si>
    <t>99% НУЦДО</t>
  </si>
  <si>
    <t>99% СППП</t>
  </si>
  <si>
    <t>1% РНР</t>
  </si>
  <si>
    <t>99% СУПП</t>
  </si>
  <si>
    <t>СФ = ((99%СБОИ * БОИ + 99%СПНУ * БПНУ + 99%СУНУ * БУНУ) + (99%СБОИ * БОИ + 99%СПНУ * БПНУ + 99%СУНУ * БУНУ)*0,102) + 
((99%НГЦДО * БГЦДО + 99%НУЦДО * БУЦДО) + (99%НГЦДО * БГЦДО + 99%НУЦДО * БУЦДО) * 0,102) + 
((99%СППП * БППП + 99%СУПП * БУПП) + (99%СППП * БППП + 99%СУПП * БУПП) * 0,102) + 1% РНР</t>
  </si>
  <si>
    <t>x</t>
  </si>
  <si>
    <t>стандарт / норматив</t>
  </si>
  <si>
    <t>стандарт</t>
  </si>
  <si>
    <t>ОБРАЗОВАТЕЛНИ ИНСТИТУЦИИ</t>
  </si>
  <si>
    <t>брой</t>
  </si>
  <si>
    <t>сума</t>
  </si>
  <si>
    <t>СУ Никопол</t>
  </si>
  <si>
    <t>ОУ Новачене</t>
  </si>
  <si>
    <t>ДГ Никопол</t>
  </si>
  <si>
    <t>ДГ Муселиево</t>
  </si>
  <si>
    <t>ДГ Дебово</t>
  </si>
  <si>
    <t>ДГ Новачене</t>
  </si>
  <si>
    <t>ЦПЛР ОДК</t>
  </si>
  <si>
    <t>общо по натурални показатели</t>
  </si>
  <si>
    <t>ОБЩО СУМА</t>
  </si>
  <si>
    <t>СИФО</t>
  </si>
  <si>
    <t>ССФО</t>
  </si>
  <si>
    <t>НД/УРП</t>
  </si>
  <si>
    <t>НУПО</t>
  </si>
  <si>
    <t>НХ</t>
  </si>
  <si>
    <t>СМБ</t>
  </si>
  <si>
    <t>СКФО</t>
  </si>
  <si>
    <t>НИЗИ</t>
  </si>
  <si>
    <t>НУЗИ</t>
  </si>
  <si>
    <t>СУА от 11 до 15 м.</t>
  </si>
  <si>
    <t>СУА над 30 м.</t>
  </si>
  <si>
    <t>ЦПЛР ОДК Никопол</t>
  </si>
  <si>
    <t>ОБЩО:</t>
  </si>
  <si>
    <t>СУГЕ Профес. П</t>
  </si>
  <si>
    <t>СУГЕ Профил. П</t>
  </si>
  <si>
    <t>Където:</t>
  </si>
  <si>
    <t>СФ         – средства по формулата ; СФ=100%</t>
  </si>
  <si>
    <t>БОИ       – брой образователни институции</t>
  </si>
  <si>
    <t>ПОК       – параметри на основния компонент</t>
  </si>
  <si>
    <t>БПНУ    –  брой паралелки в неспециализирано училище</t>
  </si>
  <si>
    <t>БУНУ    –  брой ученици в неспециализирано училище</t>
  </si>
  <si>
    <t>БГЦДО   - брой групи за целодневна организация на учебния ден</t>
  </si>
  <si>
    <t>БУЦДО   - брой ученици в групи за целодневна организация на учебния ден</t>
  </si>
  <si>
    <t>БППП    –  брой палалелки за професионална подготовка</t>
  </si>
  <si>
    <t xml:space="preserve">РК         –  регионален коефициент, нормативно определен на 0.102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</si>
  <si>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РНР       – резерв за нерегулярни разходи</t>
  </si>
  <si>
    <t>БУПП - брой ученици в паралелка за професионална подготовка</t>
  </si>
  <si>
    <t>Нд/УРП</t>
  </si>
  <si>
    <t>СУА</t>
  </si>
  <si>
    <t>СУГЕ</t>
  </si>
  <si>
    <t>СЗУ</t>
  </si>
  <si>
    <t xml:space="preserve">НС </t>
  </si>
  <si>
    <t>средства за защитени училища и ДГ</t>
  </si>
  <si>
    <t>НИДО ДГ</t>
  </si>
  <si>
    <t>Център за подкрепа за личностно развитие-Общински Детски Комплекс</t>
  </si>
  <si>
    <t>СБОИ    -  стандарт за образователни институции</t>
  </si>
  <si>
    <r>
      <t>СПНУ     -</t>
    </r>
    <r>
      <rPr>
        <b/>
        <sz val="10"/>
        <color rgb="FFC00000"/>
        <rFont val="Times New Roman"/>
        <family val="1"/>
        <charset val="204"/>
      </rPr>
      <t xml:space="preserve"> </t>
    </r>
    <r>
      <rPr>
        <sz val="10"/>
        <rFont val="Times New Roman"/>
        <family val="1"/>
        <charset val="204"/>
      </rPr>
      <t xml:space="preserve"> стандарт за паралелки неспезиализирано училище</t>
    </r>
  </si>
  <si>
    <r>
      <t xml:space="preserve">СУНУ     </t>
    </r>
    <r>
      <rPr>
        <b/>
        <sz val="10"/>
        <color theme="1"/>
        <rFont val="Times New Roman"/>
        <family val="1"/>
        <charset val="204"/>
      </rPr>
      <t>-</t>
    </r>
    <r>
      <rPr>
        <b/>
        <sz val="10"/>
        <color rgb="FFC00000"/>
        <rFont val="Times New Roman"/>
        <family val="1"/>
        <charset val="204"/>
      </rPr>
      <t xml:space="preserve"> </t>
    </r>
    <r>
      <rPr>
        <sz val="10"/>
        <rFont val="Times New Roman"/>
        <family val="1"/>
        <charset val="204"/>
      </rPr>
      <t xml:space="preserve"> стандарт ученици в неспециализирано училище</t>
    </r>
  </si>
  <si>
    <t>НГЦДО   -  норматив за група в целодневна организация на учебния ден</t>
  </si>
  <si>
    <t>НУЦДГ    -  норматив за ученици в целодневна организация на учебния ден</t>
  </si>
  <si>
    <t>СППП     -  стандарт паралелка за професионална подготовка</t>
  </si>
  <si>
    <t>СУПП -  стандарт за ученици в паралелка за професионална подготовка</t>
  </si>
  <si>
    <t xml:space="preserve"> стандарт за ученик в индивидуална форма на обучение</t>
  </si>
  <si>
    <t xml:space="preserve"> стандарт за ученик в самостоятелна форма на обучение</t>
  </si>
  <si>
    <t xml:space="preserve"> норматив за дете/ученик на ресурсно подпомагане</t>
  </si>
  <si>
    <t xml:space="preserve"> норматив за създаване на условия за приобщаващо образование за дете/ученик на ресурсно подпомагане</t>
  </si>
  <si>
    <t xml:space="preserve"> доп.стандарт за материална база</t>
  </si>
  <si>
    <t xml:space="preserve"> доп.стандарт за ученик в комбинирана форма на обучение</t>
  </si>
  <si>
    <t xml:space="preserve"> норматив за институция за занимания по интереси</t>
  </si>
  <si>
    <t xml:space="preserve"> норматив за ученик в група за занимания по интереси (средствата са за образов.институции)</t>
  </si>
  <si>
    <t xml:space="preserve"> норматив за стипендии за ученик в професионална паралелка и  непрофилирано училище</t>
  </si>
  <si>
    <t xml:space="preserve"> доп.стандарт за училищен автобус</t>
  </si>
  <si>
    <t xml:space="preserve"> доп.сандарт за ученик в дневна форма на обучение в I и II гимназиален етап</t>
  </si>
  <si>
    <t>сбор ПОК 1, 2, 3</t>
  </si>
  <si>
    <t xml:space="preserve"> норматив за подпомагане храненето на децата от 4-5-6 год. ПГ и учениците от 1 до 4 кл.</t>
  </si>
  <si>
    <t xml:space="preserve"> норматив за издръжка на дете в общинска ДГ 3-4-5-6 г. или У-ЩЕ,включващ отпадането на таксите.</t>
  </si>
  <si>
    <t>Бюджет УЧИЛИЩА по ЗДБРБ за  2026 г. - по формула</t>
  </si>
  <si>
    <t xml:space="preserve">Бюджет УЧИЛИЩА по ЗДДРБ за  2026 г. </t>
  </si>
  <si>
    <t>Разпределение на средствата по натурални показатели и допълващ стандарт, дейности "Общообразователни училища" "Детски гродини" и "Общински идетски комплекс" по ЗДБРБ за 2026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</si>
</sst>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charset val="204"/>
      <scheme val="minor"/>
    </font>
    <font>
      <b/>
      <sz val="10"/>
      <color theme="1"/>
      <name val="Times New Roman"/>
      <family val="1"/>
      <charset val="204"/>
    </font>
    <font>
      <b/>
      <vertAlign val="superscript"/>
      <sz val="10"/>
      <color theme="1"/>
      <name val="Times New Roman"/>
      <family val="1"/>
      <charset val="204"/>
    </font>
    <font>
      <i/>
      <sz val="10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0"/>
      <color rgb="FFC00000"/>
      <name val="Times New Roman"/>
      <family val="1"/>
      <charset val="204"/>
    </font>
    <font>
      <sz val="10"/>
      <color rgb="FFFF0000"/>
      <name val="Times New Roman"/>
      <family val="1"/>
      <charset val="204"/>
    </font>
    <font>
      <sz val="11"/>
      <color rgb="FFFF0000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5">
    <xf numFmtId="0" fontId="0" fillId="0" borderId="0" xfId="0"/>
    <xf numFmtId="0" fontId="4" fillId="0" borderId="0" xfId="0" applyFont="1"/>
    <xf numFmtId="0" fontId="1" fillId="0" borderId="1" xfId="0" applyFont="1" applyBorder="1" applyAlignment="1">
      <alignment horizontal="center" vertical="center" textRotation="90" wrapText="1"/>
    </xf>
    <xf numFmtId="0" fontId="3" fillId="0" borderId="1" xfId="0" applyFont="1" applyBorder="1" applyAlignment="1">
      <alignment horizontal="center" vertical="center"/>
    </xf>
    <xf numFmtId="1" fontId="4" fillId="0" borderId="1" xfId="0" applyNumberFormat="1" applyFont="1" applyBorder="1"/>
    <xf numFmtId="1" fontId="4" fillId="2" borderId="1" xfId="0" applyNumberFormat="1" applyFont="1" applyFill="1" applyBorder="1"/>
    <xf numFmtId="1" fontId="4" fillId="3" borderId="1" xfId="0" applyNumberFormat="1" applyFont="1" applyFill="1" applyBorder="1"/>
    <xf numFmtId="0" fontId="5" fillId="0" borderId="0" xfId="0" applyFont="1"/>
    <xf numFmtId="0" fontId="4" fillId="2" borderId="1" xfId="0" applyFont="1" applyFill="1" applyBorder="1"/>
    <xf numFmtId="0" fontId="1" fillId="2" borderId="1" xfId="0" applyFont="1" applyFill="1" applyBorder="1" applyAlignment="1">
      <alignment horizontal="center" vertical="center"/>
    </xf>
    <xf numFmtId="1" fontId="4" fillId="0" borderId="0" xfId="0" applyNumberFormat="1" applyFont="1"/>
    <xf numFmtId="0" fontId="4" fillId="4" borderId="0" xfId="0" applyFont="1" applyFill="1"/>
    <xf numFmtId="0" fontId="5" fillId="3" borderId="0" xfId="0" applyFont="1" applyFill="1"/>
    <xf numFmtId="0" fontId="4" fillId="3" borderId="0" xfId="0" applyFont="1" applyFill="1"/>
    <xf numFmtId="0" fontId="1" fillId="0" borderId="1" xfId="0" applyFont="1" applyBorder="1" applyAlignment="1">
      <alignment horizontal="center" vertical="center" wrapText="1"/>
    </xf>
    <xf numFmtId="0" fontId="4" fillId="0" borderId="1" xfId="0" applyFont="1" applyBorder="1"/>
    <xf numFmtId="0" fontId="1" fillId="0" borderId="1" xfId="0" applyFont="1" applyBorder="1" applyAlignment="1">
      <alignment horizontal="right"/>
    </xf>
    <xf numFmtId="0" fontId="1" fillId="3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textRotation="90" wrapText="1"/>
    </xf>
    <xf numFmtId="0" fontId="3" fillId="3" borderId="1" xfId="0" applyFont="1" applyFill="1" applyBorder="1" applyAlignment="1">
      <alignment horizontal="center" vertical="center"/>
    </xf>
    <xf numFmtId="0" fontId="4" fillId="3" borderId="1" xfId="0" applyFont="1" applyFill="1" applyBorder="1"/>
    <xf numFmtId="0" fontId="1" fillId="3" borderId="1" xfId="0" applyFont="1" applyFill="1" applyBorder="1" applyAlignment="1">
      <alignment horizontal="right"/>
    </xf>
    <xf numFmtId="0" fontId="4" fillId="2" borderId="4" xfId="0" applyFont="1" applyFill="1" applyBorder="1"/>
    <xf numFmtId="1" fontId="8" fillId="3" borderId="1" xfId="0" applyNumberFormat="1" applyFont="1" applyFill="1" applyBorder="1"/>
    <xf numFmtId="0" fontId="8" fillId="0" borderId="1" xfId="0" applyFont="1" applyBorder="1"/>
    <xf numFmtId="0" fontId="8" fillId="0" borderId="1" xfId="0" applyFont="1" applyBorder="1" applyAlignment="1">
      <alignment horizontal="left" vertical="center" wrapText="1"/>
    </xf>
    <xf numFmtId="0" fontId="8" fillId="3" borderId="1" xfId="0" applyFont="1" applyFill="1" applyBorder="1"/>
    <xf numFmtId="0" fontId="8" fillId="3" borderId="2" xfId="0" applyFont="1" applyFill="1" applyBorder="1"/>
    <xf numFmtId="0" fontId="8" fillId="3" borderId="5" xfId="0" applyFont="1" applyFill="1" applyBorder="1"/>
    <xf numFmtId="0" fontId="8" fillId="0" borderId="0" xfId="0" applyFont="1"/>
    <xf numFmtId="0" fontId="8" fillId="0" borderId="1" xfId="0" applyFont="1" applyBorder="1" applyAlignment="1">
      <alignment horizontal="left"/>
    </xf>
    <xf numFmtId="0" fontId="8" fillId="3" borderId="6" xfId="0" applyFont="1" applyFill="1" applyBorder="1"/>
    <xf numFmtId="0" fontId="8" fillId="0" borderId="0" xfId="0" applyFont="1" applyAlignment="1">
      <alignment wrapText="1"/>
    </xf>
    <xf numFmtId="1" fontId="8" fillId="3" borderId="6" xfId="0" applyNumberFormat="1" applyFont="1" applyFill="1" applyBorder="1"/>
    <xf numFmtId="0" fontId="8" fillId="0" borderId="0" xfId="0" applyFont="1" applyAlignment="1">
      <alignment horizontal="left" vertical="center"/>
    </xf>
    <xf numFmtId="0" fontId="8" fillId="0" borderId="1" xfId="0" applyFont="1" applyBorder="1" applyAlignment="1">
      <alignment horizontal="left" wrapText="1"/>
    </xf>
    <xf numFmtId="0" fontId="8" fillId="0" borderId="2" xfId="0" applyFont="1" applyBorder="1"/>
    <xf numFmtId="0" fontId="5" fillId="3" borderId="0" xfId="0" applyFont="1" applyFill="1"/>
    <xf numFmtId="0" fontId="4" fillId="3" borderId="0" xfId="0" applyFont="1" applyFill="1"/>
    <xf numFmtId="0" fontId="5" fillId="0" borderId="0" xfId="0" applyFont="1" applyAlignment="1">
      <alignment wrapText="1"/>
    </xf>
    <xf numFmtId="0" fontId="4" fillId="0" borderId="0" xfId="0" applyFont="1" applyAlignment="1">
      <alignment wrapText="1"/>
    </xf>
    <xf numFmtId="0" fontId="5" fillId="0" borderId="0" xfId="0" applyFont="1"/>
    <xf numFmtId="0" fontId="4" fillId="0" borderId="0" xfId="0" applyFont="1"/>
    <xf numFmtId="0" fontId="0" fillId="3" borderId="0" xfId="0" applyFill="1"/>
    <xf numFmtId="0" fontId="4" fillId="0" borderId="0" xfId="0" applyFont="1" applyAlignment="1">
      <alignment horizontal="left" vertical="top" wrapText="1"/>
    </xf>
    <xf numFmtId="0" fontId="6" fillId="0" borderId="0" xfId="0" applyFont="1" applyAlignment="1">
      <alignment horizontal="center" vertical="center" wrapText="1"/>
    </xf>
    <xf numFmtId="2" fontId="6" fillId="3" borderId="0" xfId="0" applyNumberFormat="1" applyFont="1" applyFill="1" applyAlignment="1">
      <alignment horizontal="center" vertical="center"/>
    </xf>
    <xf numFmtId="2" fontId="5" fillId="3" borderId="0" xfId="0" applyNumberFormat="1" applyFont="1" applyFill="1" applyAlignment="1">
      <alignment horizontal="center" vertical="center"/>
    </xf>
    <xf numFmtId="0" fontId="8" fillId="0" borderId="0" xfId="0" applyFont="1" applyAlignment="1">
      <alignment wrapText="1"/>
    </xf>
    <xf numFmtId="0" fontId="8" fillId="0" borderId="0" xfId="0" applyFont="1"/>
    <xf numFmtId="0" fontId="9" fillId="0" borderId="0" xfId="0" applyFont="1"/>
    <xf numFmtId="0" fontId="8" fillId="0" borderId="0" xfId="0" applyFont="1" applyAlignment="1">
      <alignment vertical="center" wrapText="1"/>
    </xf>
    <xf numFmtId="3" fontId="8" fillId="0" borderId="0" xfId="0" applyNumberFormat="1" applyFont="1" applyAlignment="1">
      <alignment horizontal="left" vertical="center"/>
    </xf>
    <xf numFmtId="0" fontId="8" fillId="0" borderId="0" xfId="0" applyFont="1" applyAlignment="1">
      <alignment horizontal="left" vertical="center"/>
    </xf>
    <xf numFmtId="0" fontId="8" fillId="0" borderId="0" xfId="0" applyFont="1" applyAlignment="1">
      <alignment horizontal="left" wrapText="1"/>
    </xf>
    <xf numFmtId="0" fontId="6" fillId="2" borderId="1" xfId="0" applyFont="1" applyFill="1" applyBorder="1" applyAlignment="1">
      <alignment horizontal="right"/>
    </xf>
    <xf numFmtId="0" fontId="4" fillId="2" borderId="1" xfId="0" applyFont="1" applyFill="1" applyBorder="1" applyAlignment="1">
      <alignment horizontal="right"/>
    </xf>
    <xf numFmtId="0" fontId="5" fillId="0" borderId="0" xfId="0" applyFont="1" applyAlignment="1">
      <alignment horizontal="center" wrapText="1"/>
    </xf>
    <xf numFmtId="0" fontId="4" fillId="0" borderId="0" xfId="0" applyFont="1" applyAlignment="1">
      <alignment horizont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textRotation="90"/>
    </xf>
    <xf numFmtId="0" fontId="6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textRotation="90" wrapText="1"/>
    </xf>
    <xf numFmtId="0" fontId="1" fillId="2" borderId="3" xfId="0" applyFont="1" applyFill="1" applyBorder="1" applyAlignment="1">
      <alignment horizontal="center" vertical="center" textRotation="90" wrapText="1"/>
    </xf>
  </cellXfs>
  <cellStyles count="1">
    <cellStyle name="Нормален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D126"/>
  <sheetViews>
    <sheetView zoomScale="90" zoomScaleNormal="90" zoomScalePageLayoutView="80" workbookViewId="0">
      <selection activeCell="A14" sqref="A14:XFD14"/>
    </sheetView>
  </sheetViews>
  <sheetFormatPr defaultRowHeight="12.75" x14ac:dyDescent="0.2"/>
  <cols>
    <col min="1" max="1" width="2.85546875" style="1" bestFit="1" customWidth="1"/>
    <col min="2" max="2" width="26.140625" style="1" bestFit="1" customWidth="1"/>
    <col min="3" max="3" width="8.140625" style="11" customWidth="1"/>
    <col min="4" max="4" width="6.140625" style="11" bestFit="1" customWidth="1"/>
    <col min="5" max="5" width="8.7109375" style="11" customWidth="1"/>
    <col min="6" max="6" width="7" style="11" bestFit="1" customWidth="1"/>
    <col min="7" max="7" width="5.140625" style="11" bestFit="1" customWidth="1"/>
    <col min="8" max="8" width="8.7109375" style="11" customWidth="1"/>
    <col min="9" max="9" width="5.140625" style="11" bestFit="1" customWidth="1"/>
    <col min="10" max="10" width="4.140625" style="11" bestFit="1" customWidth="1"/>
    <col min="11" max="11" width="9.28515625" style="11" customWidth="1"/>
    <col min="12" max="12" width="10.85546875" style="11" bestFit="1" customWidth="1"/>
    <col min="13" max="13" width="10.140625" style="11" bestFit="1" customWidth="1"/>
    <col min="14" max="14" width="11.140625" style="11" bestFit="1" customWidth="1"/>
    <col min="15" max="15" width="5.140625" style="1" bestFit="1" customWidth="1"/>
    <col min="16" max="16" width="3.5703125" style="1" bestFit="1" customWidth="1"/>
    <col min="17" max="17" width="5.5703125" style="1" bestFit="1" customWidth="1"/>
    <col min="18" max="18" width="4.140625" style="1" bestFit="1" customWidth="1"/>
    <col min="19" max="19" width="8.7109375" style="1" customWidth="1"/>
    <col min="20" max="20" width="8.140625" style="1" bestFit="1" customWidth="1"/>
    <col min="21" max="21" width="10.140625" style="1" bestFit="1" customWidth="1"/>
    <col min="22" max="22" width="7.5703125" style="1" customWidth="1"/>
    <col min="23" max="23" width="3.5703125" style="1" bestFit="1" customWidth="1"/>
    <col min="24" max="24" width="5.140625" style="1" customWidth="1"/>
    <col min="25" max="25" width="5.28515625" style="1" bestFit="1" customWidth="1"/>
    <col min="26" max="26" width="8.140625" style="1" customWidth="1"/>
    <col min="27" max="27" width="9.140625" style="1" bestFit="1" customWidth="1"/>
    <col min="28" max="28" width="10.140625" style="1" bestFit="1" customWidth="1"/>
    <col min="29" max="29" width="12.140625" style="1" bestFit="1" customWidth="1"/>
    <col min="30" max="30" width="10.140625" style="1" bestFit="1" customWidth="1"/>
    <col min="31" max="16384" width="9.140625" style="1"/>
  </cols>
  <sheetData>
    <row r="1" spans="1:30" x14ac:dyDescent="0.2">
      <c r="A1" s="45" t="s">
        <v>112</v>
      </c>
      <c r="B1" s="45"/>
      <c r="C1" s="45"/>
      <c r="D1" s="45"/>
      <c r="E1" s="45"/>
      <c r="F1" s="45"/>
      <c r="G1" s="45"/>
      <c r="H1" s="45"/>
      <c r="I1" s="45"/>
      <c r="J1" s="45"/>
      <c r="K1" s="45"/>
      <c r="L1" s="45"/>
      <c r="M1" s="45"/>
      <c r="N1" s="45"/>
      <c r="O1" s="42"/>
      <c r="P1" s="42"/>
      <c r="Q1" s="42"/>
      <c r="R1" s="42"/>
      <c r="S1" s="42"/>
      <c r="T1" s="42"/>
      <c r="U1" s="42"/>
      <c r="V1" s="42"/>
      <c r="W1" s="42"/>
      <c r="X1" s="42"/>
      <c r="Y1" s="42"/>
    </row>
    <row r="2" spans="1:30" x14ac:dyDescent="0.2">
      <c r="A2" s="13"/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</row>
    <row r="3" spans="1:30" ht="75" customHeight="1" x14ac:dyDescent="0.2">
      <c r="A3" s="17" t="s">
        <v>0</v>
      </c>
      <c r="B3" s="18" t="s">
        <v>1</v>
      </c>
      <c r="C3" s="18" t="s">
        <v>3</v>
      </c>
      <c r="D3" s="18" t="s">
        <v>2</v>
      </c>
      <c r="E3" s="18" t="s">
        <v>24</v>
      </c>
      <c r="F3" s="18" t="s">
        <v>4</v>
      </c>
      <c r="G3" s="18" t="s">
        <v>5</v>
      </c>
      <c r="H3" s="18" t="s">
        <v>29</v>
      </c>
      <c r="I3" s="18" t="s">
        <v>6</v>
      </c>
      <c r="J3" s="18" t="s">
        <v>7</v>
      </c>
      <c r="K3" s="18" t="s">
        <v>30</v>
      </c>
      <c r="L3" s="18" t="s">
        <v>108</v>
      </c>
      <c r="M3" s="18" t="s">
        <v>9</v>
      </c>
      <c r="N3" s="18" t="s">
        <v>10</v>
      </c>
      <c r="O3" s="18" t="s">
        <v>27</v>
      </c>
      <c r="P3" s="18" t="s">
        <v>11</v>
      </c>
      <c r="Q3" s="18" t="s">
        <v>12</v>
      </c>
      <c r="R3" s="18" t="s">
        <v>13</v>
      </c>
      <c r="S3" s="18" t="s">
        <v>14</v>
      </c>
      <c r="T3" s="18" t="s">
        <v>15</v>
      </c>
      <c r="U3" s="18" t="s">
        <v>16</v>
      </c>
      <c r="V3" s="18" t="s">
        <v>17</v>
      </c>
      <c r="W3" s="18" t="s">
        <v>18</v>
      </c>
      <c r="X3" s="18" t="s">
        <v>20</v>
      </c>
      <c r="Y3" s="18" t="s">
        <v>19</v>
      </c>
      <c r="Z3" s="18" t="s">
        <v>21</v>
      </c>
      <c r="AA3" s="18" t="s">
        <v>28</v>
      </c>
      <c r="AB3" s="18" t="s">
        <v>22</v>
      </c>
      <c r="AC3" s="18" t="s">
        <v>23</v>
      </c>
    </row>
    <row r="4" spans="1:30" x14ac:dyDescent="0.2">
      <c r="A4" s="19">
        <v>1</v>
      </c>
      <c r="B4" s="19">
        <v>2</v>
      </c>
      <c r="C4" s="19">
        <v>3</v>
      </c>
      <c r="D4" s="19">
        <v>4</v>
      </c>
      <c r="E4" s="19">
        <v>5</v>
      </c>
      <c r="F4" s="19">
        <v>6</v>
      </c>
      <c r="G4" s="19">
        <v>7</v>
      </c>
      <c r="H4" s="19">
        <v>8</v>
      </c>
      <c r="I4" s="19">
        <v>9</v>
      </c>
      <c r="J4" s="19">
        <v>10</v>
      </c>
      <c r="K4" s="19">
        <v>11</v>
      </c>
      <c r="L4" s="19">
        <v>12</v>
      </c>
      <c r="M4" s="19">
        <v>13</v>
      </c>
      <c r="N4" s="19">
        <v>14</v>
      </c>
      <c r="O4" s="19">
        <v>15</v>
      </c>
      <c r="P4" s="19">
        <v>16</v>
      </c>
      <c r="Q4" s="19">
        <v>17</v>
      </c>
      <c r="R4" s="19">
        <v>18</v>
      </c>
      <c r="S4" s="19">
        <v>19</v>
      </c>
      <c r="T4" s="19">
        <v>20</v>
      </c>
      <c r="U4" s="19">
        <v>21</v>
      </c>
      <c r="V4" s="19">
        <v>22</v>
      </c>
      <c r="W4" s="19">
        <v>23</v>
      </c>
      <c r="X4" s="19">
        <v>24</v>
      </c>
      <c r="Y4" s="19">
        <v>25</v>
      </c>
      <c r="Z4" s="19">
        <v>26</v>
      </c>
      <c r="AA4" s="19">
        <v>27</v>
      </c>
      <c r="AB4" s="19">
        <v>28</v>
      </c>
      <c r="AC4" s="19">
        <v>29</v>
      </c>
    </row>
    <row r="5" spans="1:30" x14ac:dyDescent="0.2">
      <c r="A5" s="20">
        <v>2</v>
      </c>
      <c r="B5" s="20" t="s">
        <v>25</v>
      </c>
      <c r="C5" s="23">
        <v>44500</v>
      </c>
      <c r="D5" s="23">
        <v>1</v>
      </c>
      <c r="E5" s="23">
        <f>C5*D5</f>
        <v>44500</v>
      </c>
      <c r="F5" s="23">
        <v>9438</v>
      </c>
      <c r="G5" s="23">
        <v>7</v>
      </c>
      <c r="H5" s="6">
        <f>F5*G5</f>
        <v>66066</v>
      </c>
      <c r="I5" s="23">
        <v>1859</v>
      </c>
      <c r="J5" s="23">
        <v>108</v>
      </c>
      <c r="K5" s="6">
        <f>I5*J5</f>
        <v>200772</v>
      </c>
      <c r="L5" s="6">
        <f>E5+H5+K5</f>
        <v>311338</v>
      </c>
      <c r="M5" s="6">
        <f>L5*0.102</f>
        <v>31756.475999999999</v>
      </c>
      <c r="N5" s="6">
        <f>L5+M5</f>
        <v>343094.47600000002</v>
      </c>
      <c r="O5" s="23">
        <v>2118</v>
      </c>
      <c r="P5" s="23">
        <v>2</v>
      </c>
      <c r="Q5" s="23">
        <v>852</v>
      </c>
      <c r="R5" s="23">
        <v>49</v>
      </c>
      <c r="S5" s="6">
        <f>(O5*P5)+(Q5*R5)</f>
        <v>45984</v>
      </c>
      <c r="T5" s="6">
        <f>S5*0.102</f>
        <v>4690.3679999999995</v>
      </c>
      <c r="U5" s="6">
        <f>S5+T5</f>
        <v>50674.368000000002</v>
      </c>
      <c r="V5" s="23">
        <v>0</v>
      </c>
      <c r="W5" s="23">
        <v>0</v>
      </c>
      <c r="X5" s="23">
        <v>0</v>
      </c>
      <c r="Y5" s="23">
        <v>0</v>
      </c>
      <c r="Z5" s="6">
        <f>(V5*W5)+(X5*Y5)</f>
        <v>0</v>
      </c>
      <c r="AA5" s="6">
        <f>Z5*0.102</f>
        <v>0</v>
      </c>
      <c r="AB5" s="6">
        <f>Z5+AA5</f>
        <v>0</v>
      </c>
      <c r="AC5" s="6">
        <f>N5+U5+AB5</f>
        <v>393768.84400000004</v>
      </c>
    </row>
    <row r="6" spans="1:30" x14ac:dyDescent="0.2">
      <c r="A6" s="20"/>
      <c r="B6" s="21" t="s">
        <v>26</v>
      </c>
      <c r="C6" s="6" t="s">
        <v>40</v>
      </c>
      <c r="D6" s="23">
        <f>SUM(D5:D5)</f>
        <v>1</v>
      </c>
      <c r="E6" s="23">
        <f>SUM(E5:E5)</f>
        <v>44500</v>
      </c>
      <c r="F6" s="6" t="s">
        <v>40</v>
      </c>
      <c r="G6" s="23">
        <f>SUM(G5:G5)</f>
        <v>7</v>
      </c>
      <c r="H6" s="23">
        <f>SUM(H5:H5)</f>
        <v>66066</v>
      </c>
      <c r="I6" s="6" t="s">
        <v>40</v>
      </c>
      <c r="J6" s="23">
        <f>SUM(J5:J5)</f>
        <v>108</v>
      </c>
      <c r="K6" s="23">
        <f>SUM(K5:K5)</f>
        <v>200772</v>
      </c>
      <c r="L6" s="6">
        <f>SUM(L5:L5)</f>
        <v>311338</v>
      </c>
      <c r="M6" s="23">
        <f>SUM(M5:M5)</f>
        <v>31756.475999999999</v>
      </c>
      <c r="N6" s="23">
        <f>SUM(N5:N5)</f>
        <v>343094.47600000002</v>
      </c>
      <c r="O6" s="6" t="s">
        <v>40</v>
      </c>
      <c r="P6" s="23">
        <f>SUM(P5:P5)</f>
        <v>2</v>
      </c>
      <c r="Q6" s="6" t="s">
        <v>40</v>
      </c>
      <c r="R6" s="23">
        <f>SUM(R5:R5)</f>
        <v>49</v>
      </c>
      <c r="S6" s="6">
        <f>SUM(S5:S5)</f>
        <v>45984</v>
      </c>
      <c r="T6" s="6">
        <f>SUM(T5:T5)</f>
        <v>4690.3679999999995</v>
      </c>
      <c r="U6" s="6">
        <f>SUM(U5:U5)</f>
        <v>50674.368000000002</v>
      </c>
      <c r="V6" s="6" t="s">
        <v>40</v>
      </c>
      <c r="W6" s="23">
        <f>SUM(W5:W5)</f>
        <v>0</v>
      </c>
      <c r="X6" s="6" t="s">
        <v>40</v>
      </c>
      <c r="Y6" s="23">
        <f>SUM(Y5:Y5)</f>
        <v>0</v>
      </c>
      <c r="Z6" s="6">
        <f>SUM(Z5:Z5)</f>
        <v>0</v>
      </c>
      <c r="AA6" s="6">
        <f>SUM(AA5:AA5)</f>
        <v>0</v>
      </c>
      <c r="AB6" s="6">
        <f>SUM(AB5:AB5)</f>
        <v>0</v>
      </c>
      <c r="AC6" s="6">
        <f>SUM(AC5:AC5)</f>
        <v>393768.84400000004</v>
      </c>
    </row>
    <row r="7" spans="1:30" x14ac:dyDescent="0.2">
      <c r="A7" s="13"/>
      <c r="B7" s="13"/>
      <c r="C7" s="13"/>
      <c r="D7" s="13"/>
      <c r="E7" s="13"/>
      <c r="F7" s="13"/>
      <c r="G7" s="13"/>
      <c r="H7" s="13"/>
      <c r="I7" s="13"/>
      <c r="J7" s="13"/>
      <c r="K7" s="13"/>
      <c r="L7" s="13"/>
      <c r="M7" s="13"/>
      <c r="N7" s="13"/>
      <c r="O7" s="13"/>
      <c r="P7" s="13"/>
      <c r="Q7" s="13"/>
      <c r="R7" s="13"/>
      <c r="S7" s="13"/>
      <c r="T7" s="13"/>
      <c r="U7" s="13"/>
      <c r="V7" s="13"/>
      <c r="W7" s="13"/>
      <c r="X7" s="13"/>
      <c r="Y7" s="13"/>
      <c r="Z7" s="13"/>
      <c r="AA7" s="13"/>
      <c r="AB7" s="13"/>
      <c r="AC7" s="13"/>
    </row>
    <row r="8" spans="1:30" x14ac:dyDescent="0.2">
      <c r="A8" s="46" t="s">
        <v>111</v>
      </c>
      <c r="B8" s="47"/>
      <c r="C8" s="47"/>
      <c r="D8" s="47"/>
      <c r="E8" s="47"/>
      <c r="F8" s="47"/>
      <c r="G8" s="47"/>
      <c r="H8" s="47"/>
      <c r="I8" s="47"/>
      <c r="J8" s="47"/>
      <c r="K8" s="47"/>
      <c r="L8" s="47"/>
      <c r="M8" s="47"/>
      <c r="N8" s="47"/>
      <c r="O8" s="38"/>
      <c r="P8" s="38"/>
      <c r="Q8" s="38"/>
      <c r="R8" s="38"/>
      <c r="S8" s="38"/>
      <c r="T8" s="38"/>
      <c r="U8" s="38"/>
      <c r="V8" s="38"/>
      <c r="W8" s="13"/>
      <c r="X8" s="13"/>
      <c r="Y8" s="13"/>
      <c r="Z8" s="13"/>
      <c r="AA8" s="13"/>
      <c r="AB8" s="13"/>
      <c r="AC8" s="13"/>
    </row>
    <row r="9" spans="1:30" x14ac:dyDescent="0.2"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</row>
    <row r="10" spans="1:30" ht="41.25" customHeight="1" x14ac:dyDescent="0.2">
      <c r="B10" s="44" t="s">
        <v>39</v>
      </c>
      <c r="C10" s="44"/>
      <c r="D10" s="44"/>
      <c r="E10" s="44"/>
      <c r="F10" s="44"/>
      <c r="G10" s="44"/>
      <c r="H10" s="44"/>
      <c r="I10" s="44"/>
      <c r="J10" s="44"/>
      <c r="K10" s="44"/>
      <c r="L10" s="44"/>
      <c r="M10" s="44"/>
      <c r="N10" s="44"/>
      <c r="O10" s="44"/>
      <c r="P10" s="44"/>
      <c r="Q10" s="44"/>
      <c r="R10" s="44"/>
      <c r="S10" s="44"/>
      <c r="T10" s="44"/>
      <c r="U10" s="44"/>
      <c r="V10" s="44"/>
      <c r="W10" s="44"/>
      <c r="X10" s="44"/>
      <c r="Y10" s="44"/>
      <c r="Z10" s="44"/>
      <c r="AA10" s="44"/>
      <c r="AB10" s="44"/>
      <c r="AC10" s="44"/>
    </row>
    <row r="11" spans="1:30" x14ac:dyDescent="0.2"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</row>
    <row r="12" spans="1:30" ht="75" customHeight="1" x14ac:dyDescent="0.2">
      <c r="A12" s="14" t="s">
        <v>0</v>
      </c>
      <c r="B12" s="2" t="s">
        <v>1</v>
      </c>
      <c r="C12" s="2" t="s">
        <v>31</v>
      </c>
      <c r="D12" s="2" t="s">
        <v>2</v>
      </c>
      <c r="E12" s="2" t="s">
        <v>24</v>
      </c>
      <c r="F12" s="2" t="s">
        <v>32</v>
      </c>
      <c r="G12" s="2" t="s">
        <v>5</v>
      </c>
      <c r="H12" s="2" t="s">
        <v>29</v>
      </c>
      <c r="I12" s="2" t="s">
        <v>33</v>
      </c>
      <c r="J12" s="2" t="s">
        <v>7</v>
      </c>
      <c r="K12" s="2" t="s">
        <v>30</v>
      </c>
      <c r="L12" s="2" t="s">
        <v>8</v>
      </c>
      <c r="M12" s="2" t="s">
        <v>9</v>
      </c>
      <c r="N12" s="2" t="s">
        <v>10</v>
      </c>
      <c r="O12" s="2" t="s">
        <v>34</v>
      </c>
      <c r="P12" s="2" t="s">
        <v>11</v>
      </c>
      <c r="Q12" s="2" t="s">
        <v>35</v>
      </c>
      <c r="R12" s="2" t="s">
        <v>13</v>
      </c>
      <c r="S12" s="2" t="s">
        <v>14</v>
      </c>
      <c r="T12" s="2" t="s">
        <v>15</v>
      </c>
      <c r="U12" s="2" t="s">
        <v>16</v>
      </c>
      <c r="V12" s="2" t="s">
        <v>36</v>
      </c>
      <c r="W12" s="2" t="s">
        <v>18</v>
      </c>
      <c r="X12" s="2" t="s">
        <v>38</v>
      </c>
      <c r="Y12" s="2" t="s">
        <v>19</v>
      </c>
      <c r="Z12" s="2" t="s">
        <v>21</v>
      </c>
      <c r="AA12" s="2" t="s">
        <v>28</v>
      </c>
      <c r="AB12" s="2" t="s">
        <v>22</v>
      </c>
      <c r="AC12" s="2" t="s">
        <v>37</v>
      </c>
      <c r="AD12" s="2" t="s">
        <v>23</v>
      </c>
    </row>
    <row r="13" spans="1:30" x14ac:dyDescent="0.2">
      <c r="A13" s="3">
        <v>1</v>
      </c>
      <c r="B13" s="3">
        <v>2</v>
      </c>
      <c r="C13" s="3">
        <v>3</v>
      </c>
      <c r="D13" s="3">
        <v>4</v>
      </c>
      <c r="E13" s="3">
        <v>5</v>
      </c>
      <c r="F13" s="3">
        <v>6</v>
      </c>
      <c r="G13" s="3">
        <v>7</v>
      </c>
      <c r="H13" s="3">
        <v>8</v>
      </c>
      <c r="I13" s="3">
        <v>9</v>
      </c>
      <c r="J13" s="3">
        <v>10</v>
      </c>
      <c r="K13" s="3">
        <v>11</v>
      </c>
      <c r="L13" s="3">
        <v>12</v>
      </c>
      <c r="M13" s="3">
        <v>13</v>
      </c>
      <c r="N13" s="3">
        <v>14</v>
      </c>
      <c r="O13" s="3">
        <v>15</v>
      </c>
      <c r="P13" s="3">
        <v>16</v>
      </c>
      <c r="Q13" s="3">
        <v>17</v>
      </c>
      <c r="R13" s="3">
        <v>18</v>
      </c>
      <c r="S13" s="3">
        <v>19</v>
      </c>
      <c r="T13" s="3">
        <v>20</v>
      </c>
      <c r="U13" s="3">
        <v>21</v>
      </c>
      <c r="V13" s="3">
        <v>22</v>
      </c>
      <c r="W13" s="3">
        <v>23</v>
      </c>
      <c r="X13" s="3">
        <v>24</v>
      </c>
      <c r="Y13" s="3">
        <v>25</v>
      </c>
      <c r="Z13" s="3">
        <v>26</v>
      </c>
      <c r="AA13" s="3">
        <v>27</v>
      </c>
      <c r="AB13" s="3">
        <v>28</v>
      </c>
      <c r="AC13" s="3">
        <v>29</v>
      </c>
      <c r="AD13" s="3">
        <v>30</v>
      </c>
    </row>
    <row r="14" spans="1:30" x14ac:dyDescent="0.2">
      <c r="A14" s="15">
        <v>2</v>
      </c>
      <c r="B14" s="15" t="s">
        <v>25</v>
      </c>
      <c r="C14" s="4">
        <f>C5*0.99</f>
        <v>44055</v>
      </c>
      <c r="D14" s="4">
        <f>D5</f>
        <v>1</v>
      </c>
      <c r="E14" s="4">
        <f>C14*D14</f>
        <v>44055</v>
      </c>
      <c r="F14" s="4">
        <f>F5*0.99</f>
        <v>9343.6200000000008</v>
      </c>
      <c r="G14" s="4">
        <f>G5</f>
        <v>7</v>
      </c>
      <c r="H14" s="4">
        <f>F14*G14</f>
        <v>65405.340000000004</v>
      </c>
      <c r="I14" s="4">
        <f>I5*0.99</f>
        <v>1840.41</v>
      </c>
      <c r="J14" s="4">
        <f>J5</f>
        <v>108</v>
      </c>
      <c r="K14" s="4">
        <f>I14*J14</f>
        <v>198764.28</v>
      </c>
      <c r="L14" s="4">
        <f>E14+H14+K14</f>
        <v>308224.62</v>
      </c>
      <c r="M14" s="4">
        <f>L14*0.102</f>
        <v>31438.911239999998</v>
      </c>
      <c r="N14" s="4">
        <f>L14+M14</f>
        <v>339663.53123999998</v>
      </c>
      <c r="O14" s="4">
        <f>O5*0.99</f>
        <v>2096.8200000000002</v>
      </c>
      <c r="P14" s="4">
        <v>2</v>
      </c>
      <c r="Q14" s="4">
        <f>Q5*0.99</f>
        <v>843.48</v>
      </c>
      <c r="R14" s="4">
        <f>R5</f>
        <v>49</v>
      </c>
      <c r="S14" s="4">
        <f>(O14*P14)+(Q14*R14)</f>
        <v>45524.160000000003</v>
      </c>
      <c r="T14" s="4">
        <f>S14*0.102</f>
        <v>4643.46432</v>
      </c>
      <c r="U14" s="4">
        <f>S14+T14</f>
        <v>50167.624320000003</v>
      </c>
      <c r="V14" s="4">
        <f>V5*0.99</f>
        <v>0</v>
      </c>
      <c r="W14" s="4">
        <f>W5</f>
        <v>0</v>
      </c>
      <c r="X14" s="4">
        <f>X5*0.99</f>
        <v>0</v>
      </c>
      <c r="Y14" s="4">
        <f>Y5</f>
        <v>0</v>
      </c>
      <c r="Z14" s="4">
        <f>(V14*W14)+(X14*Y14)</f>
        <v>0</v>
      </c>
      <c r="AA14" s="4">
        <f>Z14*0.102</f>
        <v>0</v>
      </c>
      <c r="AB14" s="4">
        <f>Z14+AA14</f>
        <v>0</v>
      </c>
      <c r="AC14" s="4">
        <f>0.01*AC6*J14/J15</f>
        <v>3937.6884400000004</v>
      </c>
      <c r="AD14" s="4">
        <f>N14+U14+AB14+AC14</f>
        <v>393768.84399999998</v>
      </c>
    </row>
    <row r="15" spans="1:30" x14ac:dyDescent="0.2">
      <c r="A15" s="15"/>
      <c r="B15" s="16" t="s">
        <v>26</v>
      </c>
      <c r="C15" s="4" t="s">
        <v>40</v>
      </c>
      <c r="D15" s="4">
        <f>SUM(D14:D14)</f>
        <v>1</v>
      </c>
      <c r="E15" s="4">
        <f>SUM(E14:E14)</f>
        <v>44055</v>
      </c>
      <c r="F15" s="4" t="s">
        <v>40</v>
      </c>
      <c r="G15" s="4">
        <f>SUM(G14:G14)</f>
        <v>7</v>
      </c>
      <c r="H15" s="4">
        <f>SUM(H14:H14)</f>
        <v>65405.340000000004</v>
      </c>
      <c r="I15" s="4" t="s">
        <v>40</v>
      </c>
      <c r="J15" s="4">
        <f>SUM(J14:J14)</f>
        <v>108</v>
      </c>
      <c r="K15" s="4">
        <f>SUM(K14:K14)</f>
        <v>198764.28</v>
      </c>
      <c r="L15" s="4">
        <f>SUM(L14:L14)</f>
        <v>308224.62</v>
      </c>
      <c r="M15" s="4">
        <f>SUM(M14:M14)</f>
        <v>31438.911239999998</v>
      </c>
      <c r="N15" s="4">
        <f>SUM(N14:N14)</f>
        <v>339663.53123999998</v>
      </c>
      <c r="O15" s="4" t="s">
        <v>40</v>
      </c>
      <c r="P15" s="4">
        <f>SUM(P14:P14)</f>
        <v>2</v>
      </c>
      <c r="Q15" s="4" t="s">
        <v>40</v>
      </c>
      <c r="R15" s="4">
        <f>SUM(R14:R14)</f>
        <v>49</v>
      </c>
      <c r="S15" s="4">
        <f>SUM(S14:S14)</f>
        <v>45524.160000000003</v>
      </c>
      <c r="T15" s="4">
        <f>SUM(T14:T14)</f>
        <v>4643.46432</v>
      </c>
      <c r="U15" s="4">
        <f>SUM(U14:U14)</f>
        <v>50167.624320000003</v>
      </c>
      <c r="V15" s="4" t="s">
        <v>40</v>
      </c>
      <c r="W15" s="4">
        <f>SUM(W14:W14)</f>
        <v>0</v>
      </c>
      <c r="X15" s="4" t="s">
        <v>40</v>
      </c>
      <c r="Y15" s="4">
        <f t="shared" ref="Y15:AD15" si="0">SUM(Y14:Y14)</f>
        <v>0</v>
      </c>
      <c r="Z15" s="4">
        <f t="shared" si="0"/>
        <v>0</v>
      </c>
      <c r="AA15" s="4">
        <f t="shared" si="0"/>
        <v>0</v>
      </c>
      <c r="AB15" s="4">
        <f t="shared" si="0"/>
        <v>0</v>
      </c>
      <c r="AC15" s="4">
        <f t="shared" si="0"/>
        <v>3937.6884400000004</v>
      </c>
      <c r="AD15" s="4">
        <f t="shared" si="0"/>
        <v>393768.84399999998</v>
      </c>
    </row>
    <row r="16" spans="1:30" x14ac:dyDescent="0.2"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</row>
    <row r="17" spans="1:14" x14ac:dyDescent="0.2">
      <c r="A17" s="1" t="s">
        <v>70</v>
      </c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</row>
    <row r="18" spans="1:14" x14ac:dyDescent="0.2">
      <c r="A18" s="42" t="s">
        <v>71</v>
      </c>
      <c r="B18" s="42"/>
      <c r="C18" s="42"/>
      <c r="D18" s="42"/>
      <c r="E18" s="42"/>
      <c r="F18" s="42"/>
      <c r="G18" s="42"/>
      <c r="H18" s="42"/>
      <c r="I18" s="42"/>
      <c r="J18" s="42"/>
      <c r="K18" s="42"/>
      <c r="L18" s="42"/>
      <c r="M18" s="42"/>
      <c r="N18" s="42"/>
    </row>
    <row r="19" spans="1:14" x14ac:dyDescent="0.2">
      <c r="A19" s="37" t="s">
        <v>90</v>
      </c>
      <c r="B19" s="38"/>
      <c r="C19" s="38"/>
      <c r="D19" s="38"/>
      <c r="E19" s="38"/>
      <c r="F19" s="38"/>
      <c r="G19" s="38"/>
      <c r="H19" s="38"/>
      <c r="I19" s="38"/>
      <c r="J19" s="38"/>
      <c r="K19" s="38"/>
      <c r="L19" s="38"/>
      <c r="M19" s="38"/>
      <c r="N19" s="38"/>
    </row>
    <row r="20" spans="1:14" x14ac:dyDescent="0.2">
      <c r="A20" s="12" t="s">
        <v>72</v>
      </c>
      <c r="B20" s="13"/>
      <c r="C20" s="13"/>
      <c r="D20" s="13"/>
      <c r="E20" s="13"/>
      <c r="F20" s="13"/>
      <c r="G20" s="13"/>
      <c r="H20" s="13"/>
      <c r="I20" s="13"/>
      <c r="J20" s="13"/>
      <c r="K20" s="13"/>
      <c r="L20" s="13"/>
      <c r="M20" s="13"/>
      <c r="N20" s="13"/>
    </row>
    <row r="21" spans="1:14" x14ac:dyDescent="0.2">
      <c r="A21" s="37" t="s">
        <v>73</v>
      </c>
      <c r="B21" s="38"/>
      <c r="C21" s="38"/>
      <c r="D21" s="38"/>
      <c r="E21" s="38"/>
      <c r="F21" s="38"/>
      <c r="G21" s="38"/>
      <c r="H21" s="38"/>
      <c r="I21" s="38"/>
      <c r="J21" s="13"/>
      <c r="K21" s="13"/>
      <c r="L21" s="13"/>
      <c r="M21" s="13"/>
      <c r="N21" s="13"/>
    </row>
    <row r="22" spans="1:14" x14ac:dyDescent="0.2">
      <c r="A22" s="41" t="s">
        <v>91</v>
      </c>
      <c r="B22" s="42"/>
      <c r="C22" s="42"/>
      <c r="D22" s="42"/>
      <c r="E22" s="42"/>
      <c r="F22" s="42"/>
      <c r="G22" s="42"/>
      <c r="H22" s="42"/>
      <c r="I22" s="42"/>
      <c r="J22" s="42"/>
      <c r="K22" s="42"/>
      <c r="L22" s="42"/>
      <c r="M22" s="42"/>
      <c r="N22" s="42"/>
    </row>
    <row r="23" spans="1:14" x14ac:dyDescent="0.2">
      <c r="A23" s="41" t="s">
        <v>74</v>
      </c>
      <c r="B23" s="42"/>
      <c r="C23" s="42"/>
      <c r="D23" s="42"/>
      <c r="E23" s="42"/>
      <c r="F23" s="42"/>
      <c r="G23" s="42"/>
      <c r="H23" s="42"/>
      <c r="I23" s="42"/>
      <c r="J23" s="42"/>
      <c r="K23" s="42"/>
      <c r="L23" s="42"/>
      <c r="M23" s="42"/>
      <c r="N23" s="42"/>
    </row>
    <row r="24" spans="1:14" x14ac:dyDescent="0.2">
      <c r="A24" s="41" t="s">
        <v>92</v>
      </c>
      <c r="B24" s="42"/>
      <c r="C24" s="42"/>
      <c r="D24" s="42"/>
      <c r="E24" s="42"/>
      <c r="F24" s="42"/>
      <c r="G24" s="42"/>
      <c r="H24" s="42"/>
      <c r="I24" s="42"/>
      <c r="J24" s="42"/>
      <c r="K24" s="42"/>
      <c r="L24" s="42"/>
      <c r="M24" s="42"/>
      <c r="N24" s="42"/>
    </row>
    <row r="25" spans="1:14" x14ac:dyDescent="0.2">
      <c r="A25" s="41" t="s">
        <v>75</v>
      </c>
      <c r="B25" s="41"/>
      <c r="C25" s="41"/>
      <c r="D25" s="41"/>
      <c r="E25" s="41"/>
      <c r="F25" s="41"/>
      <c r="G25" s="41"/>
      <c r="H25" s="41"/>
      <c r="I25" s="41"/>
      <c r="J25" s="41"/>
      <c r="K25" s="41"/>
      <c r="L25" s="41"/>
      <c r="M25" s="41"/>
      <c r="N25" s="41"/>
    </row>
    <row r="26" spans="1:14" x14ac:dyDescent="0.2">
      <c r="A26" s="41" t="s">
        <v>93</v>
      </c>
      <c r="B26" s="42"/>
      <c r="C26" s="42"/>
      <c r="D26" s="42"/>
      <c r="E26" s="42"/>
      <c r="F26" s="42"/>
      <c r="G26" s="42"/>
      <c r="H26" s="42"/>
      <c r="I26" s="42"/>
      <c r="J26" s="42"/>
      <c r="K26" s="42"/>
      <c r="L26" s="42"/>
      <c r="M26" s="42"/>
      <c r="N26" s="42"/>
    </row>
    <row r="27" spans="1:14" x14ac:dyDescent="0.2">
      <c r="A27" s="41" t="s">
        <v>76</v>
      </c>
      <c r="B27" s="42"/>
      <c r="C27" s="42"/>
      <c r="D27" s="42"/>
      <c r="E27" s="42"/>
      <c r="F27" s="42"/>
      <c r="G27" s="42"/>
      <c r="H27" s="42"/>
      <c r="I27" s="42"/>
      <c r="J27" s="42"/>
      <c r="K27" s="42"/>
      <c r="L27" s="42"/>
      <c r="M27" s="42"/>
      <c r="N27" s="42"/>
    </row>
    <row r="28" spans="1:14" x14ac:dyDescent="0.2">
      <c r="A28" s="41" t="s">
        <v>94</v>
      </c>
      <c r="B28" s="42"/>
      <c r="C28" s="42"/>
      <c r="D28" s="42"/>
      <c r="E28" s="42"/>
      <c r="F28" s="42"/>
      <c r="G28" s="42"/>
      <c r="H28" s="42"/>
      <c r="I28" s="42"/>
      <c r="J28" s="42"/>
      <c r="K28" s="42"/>
      <c r="L28" s="42"/>
      <c r="M28" s="42"/>
      <c r="N28" s="42"/>
    </row>
    <row r="29" spans="1:14" x14ac:dyDescent="0.2">
      <c r="A29" s="41" t="s">
        <v>77</v>
      </c>
      <c r="B29" s="42"/>
      <c r="C29" s="42"/>
      <c r="D29" s="42"/>
      <c r="E29" s="42"/>
      <c r="F29" s="42"/>
      <c r="G29" s="42"/>
      <c r="H29" s="42"/>
      <c r="I29" s="42"/>
      <c r="J29" s="42"/>
      <c r="K29" s="42"/>
      <c r="L29" s="42"/>
      <c r="M29" s="42"/>
      <c r="N29" s="42"/>
    </row>
    <row r="30" spans="1:14" x14ac:dyDescent="0.2">
      <c r="A30" s="37" t="s">
        <v>95</v>
      </c>
      <c r="B30" s="38"/>
      <c r="C30" s="38"/>
      <c r="D30" s="38"/>
      <c r="E30" s="38"/>
      <c r="F30" s="38"/>
      <c r="G30" s="38"/>
      <c r="H30" s="38"/>
      <c r="I30" s="38"/>
      <c r="J30" s="38"/>
      <c r="K30" s="38"/>
      <c r="L30" s="38"/>
      <c r="M30" s="38"/>
      <c r="N30" s="38"/>
    </row>
    <row r="31" spans="1:14" x14ac:dyDescent="0.2">
      <c r="A31" s="37" t="s">
        <v>78</v>
      </c>
      <c r="B31" s="38"/>
      <c r="C31" s="38"/>
      <c r="D31" s="38"/>
      <c r="E31" s="38"/>
      <c r="F31" s="38"/>
      <c r="G31" s="38"/>
      <c r="H31" s="38"/>
      <c r="I31" s="38"/>
      <c r="J31" s="38"/>
      <c r="K31" s="38"/>
      <c r="L31" s="38"/>
      <c r="M31" s="38"/>
      <c r="N31" s="13"/>
    </row>
    <row r="32" spans="1:14" ht="15" x14ac:dyDescent="0.25">
      <c r="A32" s="37" t="s">
        <v>96</v>
      </c>
      <c r="B32" s="43"/>
      <c r="C32" s="43"/>
      <c r="D32" s="43"/>
      <c r="E32" s="43"/>
      <c r="F32" s="43"/>
      <c r="G32" s="43"/>
      <c r="H32" s="43"/>
      <c r="I32" s="43"/>
      <c r="J32" s="43"/>
      <c r="K32" s="43"/>
      <c r="L32" s="43"/>
      <c r="M32" s="43"/>
      <c r="N32" s="43"/>
    </row>
    <row r="33" spans="1:14" x14ac:dyDescent="0.2">
      <c r="A33" s="12" t="s">
        <v>81</v>
      </c>
      <c r="B33" s="13"/>
      <c r="C33" s="13"/>
      <c r="D33" s="13"/>
      <c r="E33" s="13"/>
      <c r="F33" s="13"/>
      <c r="G33" s="13"/>
      <c r="H33" s="13"/>
      <c r="I33" s="13"/>
      <c r="J33" s="13"/>
      <c r="K33" s="13"/>
      <c r="L33" s="13"/>
      <c r="M33" s="13"/>
      <c r="N33" s="13"/>
    </row>
    <row r="34" spans="1:14" x14ac:dyDescent="0.2">
      <c r="A34" s="37" t="s">
        <v>79</v>
      </c>
      <c r="B34" s="38"/>
      <c r="C34" s="38"/>
      <c r="D34" s="38"/>
      <c r="E34" s="38"/>
      <c r="F34" s="38"/>
      <c r="G34" s="38"/>
      <c r="H34" s="38"/>
      <c r="I34" s="38"/>
      <c r="J34" s="38"/>
      <c r="K34" s="38"/>
      <c r="L34" s="38"/>
      <c r="M34" s="38"/>
      <c r="N34" s="38"/>
    </row>
    <row r="35" spans="1:14" x14ac:dyDescent="0.2">
      <c r="A35" s="39" t="s">
        <v>80</v>
      </c>
      <c r="B35" s="40"/>
      <c r="C35" s="40"/>
      <c r="D35" s="40"/>
      <c r="E35" s="40"/>
      <c r="F35" s="40"/>
      <c r="G35" s="40"/>
      <c r="H35" s="40"/>
      <c r="I35" s="40"/>
      <c r="J35" s="40"/>
      <c r="K35" s="40"/>
      <c r="L35" s="40"/>
      <c r="M35" s="40"/>
      <c r="N35" s="40"/>
    </row>
    <row r="36" spans="1:14" x14ac:dyDescent="0.2"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</row>
    <row r="37" spans="1:14" x14ac:dyDescent="0.2"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</row>
    <row r="38" spans="1:14" x14ac:dyDescent="0.2"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</row>
    <row r="39" spans="1:14" x14ac:dyDescent="0.2"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</row>
    <row r="40" spans="1:14" x14ac:dyDescent="0.2"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</row>
    <row r="41" spans="1:14" x14ac:dyDescent="0.2"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</row>
    <row r="42" spans="1:14" x14ac:dyDescent="0.2"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</row>
    <row r="43" spans="1:14" x14ac:dyDescent="0.2"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</row>
    <row r="44" spans="1:14" x14ac:dyDescent="0.2"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</row>
    <row r="45" spans="1:14" x14ac:dyDescent="0.2"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</row>
    <row r="46" spans="1:14" x14ac:dyDescent="0.2"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</row>
    <row r="47" spans="1:14" x14ac:dyDescent="0.2"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</row>
    <row r="48" spans="1:14" x14ac:dyDescent="0.2"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</row>
    <row r="49" s="1" customFormat="1" x14ac:dyDescent="0.2"/>
    <row r="50" s="1" customFormat="1" x14ac:dyDescent="0.2"/>
    <row r="51" s="1" customFormat="1" x14ac:dyDescent="0.2"/>
    <row r="52" s="1" customFormat="1" x14ac:dyDescent="0.2"/>
    <row r="53" s="1" customFormat="1" x14ac:dyDescent="0.2"/>
    <row r="54" s="1" customFormat="1" x14ac:dyDescent="0.2"/>
    <row r="55" s="1" customFormat="1" x14ac:dyDescent="0.2"/>
    <row r="56" s="1" customFormat="1" x14ac:dyDescent="0.2"/>
    <row r="57" s="1" customFormat="1" x14ac:dyDescent="0.2"/>
    <row r="58" s="1" customFormat="1" x14ac:dyDescent="0.2"/>
    <row r="59" s="1" customFormat="1" x14ac:dyDescent="0.2"/>
    <row r="60" s="1" customFormat="1" x14ac:dyDescent="0.2"/>
    <row r="61" s="1" customFormat="1" x14ac:dyDescent="0.2"/>
    <row r="62" s="1" customFormat="1" x14ac:dyDescent="0.2"/>
    <row r="63" s="1" customFormat="1" x14ac:dyDescent="0.2"/>
    <row r="64" s="1" customFormat="1" x14ac:dyDescent="0.2"/>
    <row r="65" s="1" customFormat="1" x14ac:dyDescent="0.2"/>
    <row r="66" s="1" customFormat="1" x14ac:dyDescent="0.2"/>
    <row r="67" s="1" customFormat="1" x14ac:dyDescent="0.2"/>
    <row r="68" s="1" customFormat="1" x14ac:dyDescent="0.2"/>
    <row r="69" s="1" customFormat="1" x14ac:dyDescent="0.2"/>
    <row r="70" s="1" customFormat="1" x14ac:dyDescent="0.2"/>
    <row r="71" s="1" customFormat="1" x14ac:dyDescent="0.2"/>
    <row r="72" s="1" customFormat="1" x14ac:dyDescent="0.2"/>
    <row r="73" s="1" customFormat="1" x14ac:dyDescent="0.2"/>
    <row r="74" s="1" customFormat="1" x14ac:dyDescent="0.2"/>
    <row r="75" s="1" customFormat="1" x14ac:dyDescent="0.2"/>
    <row r="76" s="1" customFormat="1" x14ac:dyDescent="0.2"/>
    <row r="77" s="1" customFormat="1" x14ac:dyDescent="0.2"/>
    <row r="78" s="1" customFormat="1" x14ac:dyDescent="0.2"/>
    <row r="79" s="1" customFormat="1" x14ac:dyDescent="0.2"/>
    <row r="80" s="1" customFormat="1" x14ac:dyDescent="0.2"/>
    <row r="81" s="1" customFormat="1" x14ac:dyDescent="0.2"/>
    <row r="82" s="1" customFormat="1" x14ac:dyDescent="0.2"/>
    <row r="83" s="1" customFormat="1" x14ac:dyDescent="0.2"/>
    <row r="84" s="1" customFormat="1" x14ac:dyDescent="0.2"/>
    <row r="85" s="1" customFormat="1" x14ac:dyDescent="0.2"/>
    <row r="86" s="1" customFormat="1" x14ac:dyDescent="0.2"/>
    <row r="87" s="1" customFormat="1" x14ac:dyDescent="0.2"/>
    <row r="88" s="1" customFormat="1" x14ac:dyDescent="0.2"/>
    <row r="89" s="1" customFormat="1" x14ac:dyDescent="0.2"/>
    <row r="90" s="1" customFormat="1" x14ac:dyDescent="0.2"/>
    <row r="91" s="1" customFormat="1" x14ac:dyDescent="0.2"/>
    <row r="92" s="1" customFormat="1" x14ac:dyDescent="0.2"/>
    <row r="93" s="1" customFormat="1" x14ac:dyDescent="0.2"/>
    <row r="94" s="1" customFormat="1" x14ac:dyDescent="0.2"/>
    <row r="95" s="1" customFormat="1" x14ac:dyDescent="0.2"/>
    <row r="96" s="1" customFormat="1" x14ac:dyDescent="0.2"/>
    <row r="97" s="1" customFormat="1" x14ac:dyDescent="0.2"/>
    <row r="98" s="1" customFormat="1" x14ac:dyDescent="0.2"/>
    <row r="99" s="1" customFormat="1" x14ac:dyDescent="0.2"/>
    <row r="100" s="1" customFormat="1" x14ac:dyDescent="0.2"/>
    <row r="101" s="1" customFormat="1" x14ac:dyDescent="0.2"/>
    <row r="102" s="1" customFormat="1" x14ac:dyDescent="0.2"/>
    <row r="103" s="1" customFormat="1" x14ac:dyDescent="0.2"/>
    <row r="104" s="1" customFormat="1" x14ac:dyDescent="0.2"/>
    <row r="105" s="1" customFormat="1" x14ac:dyDescent="0.2"/>
    <row r="106" s="1" customFormat="1" x14ac:dyDescent="0.2"/>
    <row r="107" s="1" customFormat="1" x14ac:dyDescent="0.2"/>
    <row r="108" s="1" customFormat="1" x14ac:dyDescent="0.2"/>
    <row r="109" s="1" customFormat="1" x14ac:dyDescent="0.2"/>
    <row r="110" s="1" customFormat="1" x14ac:dyDescent="0.2"/>
    <row r="111" s="1" customFormat="1" x14ac:dyDescent="0.2"/>
    <row r="112" s="1" customFormat="1" x14ac:dyDescent="0.2"/>
    <row r="113" s="1" customFormat="1" x14ac:dyDescent="0.2"/>
    <row r="114" s="1" customFormat="1" x14ac:dyDescent="0.2"/>
    <row r="115" s="1" customFormat="1" x14ac:dyDescent="0.2"/>
    <row r="116" s="1" customFormat="1" x14ac:dyDescent="0.2"/>
    <row r="117" s="1" customFormat="1" x14ac:dyDescent="0.2"/>
    <row r="118" s="1" customFormat="1" x14ac:dyDescent="0.2"/>
    <row r="119" s="1" customFormat="1" x14ac:dyDescent="0.2"/>
    <row r="120" s="1" customFormat="1" x14ac:dyDescent="0.2"/>
    <row r="121" s="1" customFormat="1" x14ac:dyDescent="0.2"/>
    <row r="122" s="1" customFormat="1" x14ac:dyDescent="0.2"/>
    <row r="123" s="1" customFormat="1" x14ac:dyDescent="0.2"/>
    <row r="124" s="1" customFormat="1" x14ac:dyDescent="0.2"/>
    <row r="125" s="1" customFormat="1" x14ac:dyDescent="0.2"/>
    <row r="126" s="1" customFormat="1" x14ac:dyDescent="0.2"/>
  </sheetData>
  <sheetProtection selectLockedCells="1" selectUnlockedCells="1"/>
  <mergeCells count="19">
    <mergeCell ref="A1:Y1"/>
    <mergeCell ref="A8:V8"/>
    <mergeCell ref="A18:N18"/>
    <mergeCell ref="A19:N19"/>
    <mergeCell ref="A21:I21"/>
    <mergeCell ref="A22:N22"/>
    <mergeCell ref="A23:N23"/>
    <mergeCell ref="A24:N24"/>
    <mergeCell ref="B10:AC10"/>
    <mergeCell ref="A25:N25"/>
    <mergeCell ref="A34:N34"/>
    <mergeCell ref="A35:N35"/>
    <mergeCell ref="A26:N26"/>
    <mergeCell ref="A27:N27"/>
    <mergeCell ref="A28:N28"/>
    <mergeCell ref="A29:N29"/>
    <mergeCell ref="A32:N32"/>
    <mergeCell ref="A30:N30"/>
    <mergeCell ref="A31:M31"/>
  </mergeCells>
  <pageMargins left="0.23622047244094491" right="0.23622047244094491" top="1.35" bottom="0.74803149606299213" header="0.31496062992125984" footer="0.31496062992125984"/>
  <pageSetup paperSize="9" scale="59" orientation="landscape" r:id="rId1"/>
  <ignoredErrors>
    <ignoredError sqref="W6 R6 P6 J6 G6 D6 D15 G15 J15 P15 W15 Y6 R15 Y15" formulaRange="1"/>
    <ignoredError sqref="W14 Q14 X14" formula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S40"/>
  <sheetViews>
    <sheetView tabSelected="1" zoomScaleNormal="100" workbookViewId="0">
      <selection activeCell="C38" sqref="C38:N38"/>
    </sheetView>
  </sheetViews>
  <sheetFormatPr defaultRowHeight="12.75" x14ac:dyDescent="0.2"/>
  <cols>
    <col min="1" max="1" width="3" style="1" bestFit="1" customWidth="1"/>
    <col min="2" max="2" width="19.5703125" style="1" bestFit="1" customWidth="1"/>
    <col min="3" max="3" width="8.7109375" style="1" customWidth="1"/>
    <col min="4" max="17" width="9.140625" style="1" customWidth="1"/>
    <col min="18" max="18" width="9.140625" style="1"/>
    <col min="19" max="19" width="9.140625" style="1" customWidth="1"/>
    <col min="20" max="16384" width="9.140625" style="1"/>
  </cols>
  <sheetData>
    <row r="1" spans="1:19" x14ac:dyDescent="0.2">
      <c r="A1" s="57" t="s">
        <v>113</v>
      </c>
      <c r="B1" s="58"/>
      <c r="C1" s="58"/>
      <c r="D1" s="58"/>
      <c r="E1" s="58"/>
      <c r="F1" s="58"/>
      <c r="G1" s="58"/>
      <c r="H1" s="58"/>
      <c r="I1" s="58"/>
      <c r="J1" s="58"/>
      <c r="K1" s="58"/>
      <c r="L1" s="58"/>
      <c r="M1" s="58"/>
      <c r="N1" s="58"/>
      <c r="O1" s="58"/>
      <c r="P1" s="58"/>
      <c r="Q1" s="58"/>
      <c r="R1" s="58"/>
      <c r="S1" s="58"/>
    </row>
    <row r="3" spans="1:19" x14ac:dyDescent="0.2">
      <c r="A3" s="59" t="s">
        <v>0</v>
      </c>
      <c r="B3" s="60" t="s">
        <v>41</v>
      </c>
      <c r="C3" s="61" t="s">
        <v>42</v>
      </c>
      <c r="D3" s="62" t="s">
        <v>43</v>
      </c>
      <c r="E3" s="60"/>
      <c r="F3" s="60"/>
      <c r="G3" s="60"/>
      <c r="H3" s="59"/>
      <c r="I3" s="59"/>
      <c r="J3" s="59"/>
      <c r="K3" s="59"/>
      <c r="L3" s="59"/>
      <c r="M3" s="59"/>
      <c r="N3" s="59"/>
      <c r="O3" s="59"/>
      <c r="P3" s="59"/>
      <c r="Q3" s="59"/>
      <c r="R3" s="63" t="s">
        <v>53</v>
      </c>
      <c r="S3" s="63" t="s">
        <v>54</v>
      </c>
    </row>
    <row r="4" spans="1:19" ht="32.25" customHeight="1" x14ac:dyDescent="0.2">
      <c r="A4" s="59"/>
      <c r="B4" s="60"/>
      <c r="C4" s="61"/>
      <c r="D4" s="62" t="s">
        <v>46</v>
      </c>
      <c r="E4" s="62"/>
      <c r="F4" s="60" t="s">
        <v>47</v>
      </c>
      <c r="G4" s="60"/>
      <c r="H4" s="62" t="s">
        <v>48</v>
      </c>
      <c r="I4" s="60"/>
      <c r="J4" s="62" t="s">
        <v>49</v>
      </c>
      <c r="K4" s="60"/>
      <c r="L4" s="62" t="s">
        <v>50</v>
      </c>
      <c r="M4" s="60"/>
      <c r="N4" s="62" t="s">
        <v>51</v>
      </c>
      <c r="O4" s="60"/>
      <c r="P4" s="62" t="s">
        <v>52</v>
      </c>
      <c r="Q4" s="60"/>
      <c r="R4" s="63"/>
      <c r="S4" s="63"/>
    </row>
    <row r="5" spans="1:19" ht="13.5" thickBot="1" x14ac:dyDescent="0.25">
      <c r="A5" s="59"/>
      <c r="B5" s="60"/>
      <c r="C5" s="61"/>
      <c r="D5" s="9" t="s">
        <v>44</v>
      </c>
      <c r="E5" s="9" t="s">
        <v>45</v>
      </c>
      <c r="F5" s="9" t="s">
        <v>44</v>
      </c>
      <c r="G5" s="9" t="s">
        <v>45</v>
      </c>
      <c r="H5" s="9" t="s">
        <v>44</v>
      </c>
      <c r="I5" s="9" t="s">
        <v>45</v>
      </c>
      <c r="J5" s="9" t="s">
        <v>44</v>
      </c>
      <c r="K5" s="9" t="s">
        <v>45</v>
      </c>
      <c r="L5" s="9" t="s">
        <v>44</v>
      </c>
      <c r="M5" s="9" t="s">
        <v>45</v>
      </c>
      <c r="N5" s="9" t="s">
        <v>44</v>
      </c>
      <c r="O5" s="9" t="s">
        <v>45</v>
      </c>
      <c r="P5" s="9" t="s">
        <v>44</v>
      </c>
      <c r="Q5" s="9" t="s">
        <v>45</v>
      </c>
      <c r="R5" s="63"/>
      <c r="S5" s="64"/>
    </row>
    <row r="6" spans="1:19" s="29" customFormat="1" x14ac:dyDescent="0.2">
      <c r="A6" s="24">
        <v>1</v>
      </c>
      <c r="B6" s="25" t="s">
        <v>55</v>
      </c>
      <c r="C6" s="26">
        <v>5224</v>
      </c>
      <c r="D6" s="26"/>
      <c r="E6" s="26"/>
      <c r="F6" s="26"/>
      <c r="G6" s="26">
        <f>C6*F6</f>
        <v>0</v>
      </c>
      <c r="H6" s="26"/>
      <c r="I6" s="26"/>
      <c r="J6" s="26"/>
      <c r="K6" s="26"/>
      <c r="L6" s="26"/>
      <c r="M6" s="26"/>
      <c r="N6" s="26"/>
      <c r="O6" s="26"/>
      <c r="P6" s="26"/>
      <c r="Q6" s="26"/>
      <c r="R6" s="27">
        <f>D6+F6+H6+J6+L6+N6+P6</f>
        <v>0</v>
      </c>
      <c r="S6" s="28">
        <f>E6+G6+I6+K6+M6+O6+Q6</f>
        <v>0</v>
      </c>
    </row>
    <row r="7" spans="1:19" s="29" customFormat="1" x14ac:dyDescent="0.2">
      <c r="A7" s="24">
        <v>2</v>
      </c>
      <c r="B7" s="30" t="s">
        <v>56</v>
      </c>
      <c r="C7" s="26">
        <v>590</v>
      </c>
      <c r="D7" s="26"/>
      <c r="E7" s="26"/>
      <c r="F7" s="26">
        <v>0</v>
      </c>
      <c r="G7" s="26">
        <f>C7*F7</f>
        <v>0</v>
      </c>
      <c r="H7" s="26"/>
      <c r="I7" s="26"/>
      <c r="J7" s="26"/>
      <c r="K7" s="26"/>
      <c r="L7" s="26"/>
      <c r="M7" s="26"/>
      <c r="N7" s="26"/>
      <c r="O7" s="26"/>
      <c r="P7" s="26"/>
      <c r="Q7" s="26"/>
      <c r="R7" s="27">
        <f>SUM(D7+H7+J7+L7+N7+P7+R28)</f>
        <v>0</v>
      </c>
      <c r="S7" s="31">
        <f t="shared" ref="S7:S22" si="0">E7+G7+I7+K7+M7+O7+Q7</f>
        <v>0</v>
      </c>
    </row>
    <row r="8" spans="1:19" s="29" customFormat="1" x14ac:dyDescent="0.2">
      <c r="A8" s="24">
        <v>3</v>
      </c>
      <c r="B8" s="30" t="s">
        <v>57</v>
      </c>
      <c r="C8" s="23">
        <v>3868</v>
      </c>
      <c r="D8" s="26"/>
      <c r="E8" s="26"/>
      <c r="F8" s="26">
        <v>0</v>
      </c>
      <c r="G8" s="26">
        <f>C8*F8</f>
        <v>0</v>
      </c>
      <c r="H8" s="26"/>
      <c r="I8" s="26"/>
      <c r="J8" s="26"/>
      <c r="K8" s="26"/>
      <c r="L8" s="26"/>
      <c r="M8" s="26"/>
      <c r="N8" s="26"/>
      <c r="O8" s="26"/>
      <c r="P8" s="26"/>
      <c r="Q8" s="26"/>
      <c r="R8" s="27">
        <f t="shared" ref="R8:R22" si="1">D8+F8+H8+J8+L8+N8+P8</f>
        <v>0</v>
      </c>
      <c r="S8" s="31">
        <f t="shared" si="0"/>
        <v>0</v>
      </c>
    </row>
    <row r="9" spans="1:19" s="29" customFormat="1" x14ac:dyDescent="0.2">
      <c r="A9" s="24">
        <v>4</v>
      </c>
      <c r="B9" s="30" t="s">
        <v>58</v>
      </c>
      <c r="C9" s="23">
        <v>516</v>
      </c>
      <c r="D9" s="26"/>
      <c r="E9" s="23"/>
      <c r="F9" s="26">
        <v>10</v>
      </c>
      <c r="G9" s="23">
        <f>C9*F9</f>
        <v>5160</v>
      </c>
      <c r="H9" s="26"/>
      <c r="I9" s="26"/>
      <c r="J9" s="26"/>
      <c r="K9" s="26"/>
      <c r="L9" s="26"/>
      <c r="M9" s="26"/>
      <c r="N9" s="26"/>
      <c r="O9" s="23"/>
      <c r="P9" s="26"/>
      <c r="Q9" s="26"/>
      <c r="R9" s="27">
        <f t="shared" si="1"/>
        <v>10</v>
      </c>
      <c r="S9" s="31">
        <f t="shared" si="0"/>
        <v>5160</v>
      </c>
    </row>
    <row r="10" spans="1:19" s="29" customFormat="1" x14ac:dyDescent="0.2">
      <c r="A10" s="24">
        <v>5</v>
      </c>
      <c r="B10" s="30" t="s">
        <v>59</v>
      </c>
      <c r="C10" s="26">
        <v>106</v>
      </c>
      <c r="D10" s="26"/>
      <c r="E10" s="26"/>
      <c r="F10" s="26">
        <v>56</v>
      </c>
      <c r="G10" s="26">
        <f>$C$10*F10</f>
        <v>5936</v>
      </c>
      <c r="H10" s="26"/>
      <c r="I10" s="26"/>
      <c r="J10" s="26"/>
      <c r="K10" s="26"/>
      <c r="L10" s="26"/>
      <c r="M10" s="26"/>
      <c r="N10" s="26"/>
      <c r="O10" s="26"/>
      <c r="P10" s="26"/>
      <c r="Q10" s="26"/>
      <c r="R10" s="27">
        <f t="shared" si="1"/>
        <v>56</v>
      </c>
      <c r="S10" s="31">
        <f t="shared" si="0"/>
        <v>5936</v>
      </c>
    </row>
    <row r="11" spans="1:19" s="29" customFormat="1" x14ac:dyDescent="0.2">
      <c r="A11" s="24">
        <v>6</v>
      </c>
      <c r="B11" s="30" t="s">
        <v>60</v>
      </c>
      <c r="C11" s="23">
        <v>18</v>
      </c>
      <c r="D11" s="26"/>
      <c r="E11" s="23"/>
      <c r="F11" s="26">
        <v>108</v>
      </c>
      <c r="G11" s="23">
        <f>C11*F11</f>
        <v>1944</v>
      </c>
      <c r="H11" s="26"/>
      <c r="I11" s="26"/>
      <c r="J11" s="26"/>
      <c r="K11" s="26"/>
      <c r="L11" s="26"/>
      <c r="M11" s="26"/>
      <c r="N11" s="26"/>
      <c r="O11" s="26"/>
      <c r="P11" s="26"/>
      <c r="Q11" s="26"/>
      <c r="R11" s="27">
        <f t="shared" si="1"/>
        <v>108</v>
      </c>
      <c r="S11" s="31">
        <f t="shared" si="0"/>
        <v>1944</v>
      </c>
    </row>
    <row r="12" spans="1:19" s="29" customFormat="1" x14ac:dyDescent="0.2">
      <c r="A12" s="24">
        <v>7</v>
      </c>
      <c r="B12" s="30" t="s">
        <v>61</v>
      </c>
      <c r="C12" s="23">
        <v>1525</v>
      </c>
      <c r="D12" s="26"/>
      <c r="E12" s="23"/>
      <c r="F12" s="26">
        <v>0</v>
      </c>
      <c r="G12" s="23">
        <f>C12*F12</f>
        <v>0</v>
      </c>
      <c r="H12" s="26"/>
      <c r="I12" s="26"/>
      <c r="J12" s="26"/>
      <c r="K12" s="26"/>
      <c r="L12" s="26"/>
      <c r="M12" s="26"/>
      <c r="N12" s="26"/>
      <c r="O12" s="26"/>
      <c r="P12" s="26"/>
      <c r="Q12" s="26"/>
      <c r="R12" s="27">
        <f t="shared" si="1"/>
        <v>0</v>
      </c>
      <c r="S12" s="31">
        <f t="shared" si="0"/>
        <v>0</v>
      </c>
    </row>
    <row r="13" spans="1:19" s="29" customFormat="1" x14ac:dyDescent="0.2">
      <c r="A13" s="24">
        <v>9</v>
      </c>
      <c r="B13" s="30" t="s">
        <v>62</v>
      </c>
      <c r="C13" s="26">
        <v>1435</v>
      </c>
      <c r="D13" s="26"/>
      <c r="E13" s="23"/>
      <c r="F13" s="26">
        <v>1</v>
      </c>
      <c r="G13" s="26">
        <f t="shared" ref="G13:G20" si="2">C13*F13</f>
        <v>1435</v>
      </c>
      <c r="H13" s="26"/>
      <c r="I13" s="26"/>
      <c r="J13" s="26"/>
      <c r="K13" s="26"/>
      <c r="L13" s="26"/>
      <c r="M13" s="26"/>
      <c r="N13" s="26"/>
      <c r="O13" s="26"/>
      <c r="P13" s="26"/>
      <c r="Q13" s="26"/>
      <c r="R13" s="27">
        <f t="shared" si="1"/>
        <v>1</v>
      </c>
      <c r="S13" s="31">
        <f t="shared" si="0"/>
        <v>1435</v>
      </c>
    </row>
    <row r="14" spans="1:19" s="29" customFormat="1" x14ac:dyDescent="0.2">
      <c r="A14" s="24">
        <v>10</v>
      </c>
      <c r="B14" s="30" t="s">
        <v>63</v>
      </c>
      <c r="C14" s="23">
        <v>24</v>
      </c>
      <c r="D14" s="26"/>
      <c r="E14" s="23"/>
      <c r="F14" s="26">
        <v>108</v>
      </c>
      <c r="G14" s="23">
        <f t="shared" si="2"/>
        <v>2592</v>
      </c>
      <c r="H14" s="26"/>
      <c r="I14" s="26"/>
      <c r="J14" s="26"/>
      <c r="K14" s="26"/>
      <c r="L14" s="26"/>
      <c r="M14" s="26"/>
      <c r="N14" s="26"/>
      <c r="O14" s="26"/>
      <c r="P14" s="26"/>
      <c r="Q14" s="26"/>
      <c r="R14" s="27">
        <f t="shared" si="1"/>
        <v>108</v>
      </c>
      <c r="S14" s="31">
        <f t="shared" si="0"/>
        <v>2592</v>
      </c>
    </row>
    <row r="15" spans="1:19" s="29" customFormat="1" x14ac:dyDescent="0.2">
      <c r="A15" s="24">
        <v>12</v>
      </c>
      <c r="B15" s="30" t="s">
        <v>86</v>
      </c>
      <c r="C15" s="26">
        <v>51</v>
      </c>
      <c r="D15" s="26"/>
      <c r="E15" s="26"/>
      <c r="F15" s="26"/>
      <c r="G15" s="26">
        <f t="shared" si="2"/>
        <v>0</v>
      </c>
      <c r="H15" s="26"/>
      <c r="I15" s="26"/>
      <c r="J15" s="26"/>
      <c r="K15" s="26"/>
      <c r="L15" s="26"/>
      <c r="M15" s="26"/>
      <c r="N15" s="26"/>
      <c r="O15" s="26"/>
      <c r="P15" s="26"/>
      <c r="Q15" s="26"/>
      <c r="R15" s="27">
        <f t="shared" si="1"/>
        <v>0</v>
      </c>
      <c r="S15" s="31">
        <f t="shared" si="0"/>
        <v>0</v>
      </c>
    </row>
    <row r="16" spans="1:19" s="29" customFormat="1" x14ac:dyDescent="0.2">
      <c r="A16" s="24">
        <v>14</v>
      </c>
      <c r="B16" s="30" t="s">
        <v>64</v>
      </c>
      <c r="C16" s="23">
        <v>2012</v>
      </c>
      <c r="D16" s="26"/>
      <c r="E16" s="23"/>
      <c r="F16" s="26">
        <v>2</v>
      </c>
      <c r="G16" s="23">
        <f t="shared" si="2"/>
        <v>4024</v>
      </c>
      <c r="H16" s="26"/>
      <c r="I16" s="26"/>
      <c r="J16" s="26"/>
      <c r="K16" s="26"/>
      <c r="L16" s="26"/>
      <c r="M16" s="26"/>
      <c r="N16" s="26"/>
      <c r="O16" s="26"/>
      <c r="P16" s="26"/>
      <c r="Q16" s="26"/>
      <c r="R16" s="27">
        <f t="shared" si="1"/>
        <v>2</v>
      </c>
      <c r="S16" s="31">
        <f t="shared" si="0"/>
        <v>4024</v>
      </c>
    </row>
    <row r="17" spans="1:19" s="29" customFormat="1" x14ac:dyDescent="0.2">
      <c r="A17" s="24">
        <v>15</v>
      </c>
      <c r="B17" s="30" t="s">
        <v>65</v>
      </c>
      <c r="C17" s="23">
        <v>4024</v>
      </c>
      <c r="D17" s="26"/>
      <c r="E17" s="26"/>
      <c r="F17" s="26">
        <v>1</v>
      </c>
      <c r="G17" s="23">
        <f t="shared" si="2"/>
        <v>4024</v>
      </c>
      <c r="H17" s="26"/>
      <c r="I17" s="26"/>
      <c r="J17" s="26"/>
      <c r="K17" s="26"/>
      <c r="L17" s="26"/>
      <c r="M17" s="26"/>
      <c r="N17" s="26"/>
      <c r="O17" s="26"/>
      <c r="P17" s="26"/>
      <c r="Q17" s="26"/>
      <c r="R17" s="27">
        <f t="shared" si="1"/>
        <v>1</v>
      </c>
      <c r="S17" s="33">
        <f t="shared" si="0"/>
        <v>4024</v>
      </c>
    </row>
    <row r="18" spans="1:19" s="29" customFormat="1" x14ac:dyDescent="0.2">
      <c r="A18" s="24">
        <v>16</v>
      </c>
      <c r="B18" s="30" t="s">
        <v>68</v>
      </c>
      <c r="C18" s="23">
        <v>47</v>
      </c>
      <c r="D18" s="26"/>
      <c r="E18" s="26"/>
      <c r="F18" s="26"/>
      <c r="G18" s="26">
        <f t="shared" si="2"/>
        <v>0</v>
      </c>
      <c r="H18" s="26"/>
      <c r="I18" s="26"/>
      <c r="J18" s="26"/>
      <c r="K18" s="26"/>
      <c r="L18" s="26"/>
      <c r="M18" s="26"/>
      <c r="N18" s="26"/>
      <c r="O18" s="26"/>
      <c r="P18" s="26"/>
      <c r="Q18" s="26"/>
      <c r="R18" s="27">
        <f t="shared" si="1"/>
        <v>0</v>
      </c>
      <c r="S18" s="31">
        <f t="shared" si="0"/>
        <v>0</v>
      </c>
    </row>
    <row r="19" spans="1:19" s="29" customFormat="1" x14ac:dyDescent="0.2">
      <c r="A19" s="24">
        <v>17</v>
      </c>
      <c r="B19" s="30" t="s">
        <v>69</v>
      </c>
      <c r="C19" s="23">
        <v>87</v>
      </c>
      <c r="D19" s="26"/>
      <c r="E19" s="26"/>
      <c r="F19" s="26"/>
      <c r="G19" s="26">
        <f t="shared" si="2"/>
        <v>0</v>
      </c>
      <c r="H19" s="26"/>
      <c r="I19" s="26"/>
      <c r="J19" s="26"/>
      <c r="K19" s="26"/>
      <c r="L19" s="26"/>
      <c r="M19" s="26"/>
      <c r="N19" s="26"/>
      <c r="O19" s="26"/>
      <c r="P19" s="26"/>
      <c r="Q19" s="26"/>
      <c r="R19" s="27">
        <f t="shared" si="1"/>
        <v>0</v>
      </c>
      <c r="S19" s="31">
        <f t="shared" si="0"/>
        <v>0</v>
      </c>
    </row>
    <row r="20" spans="1:19" s="29" customFormat="1" x14ac:dyDescent="0.2">
      <c r="A20" s="24">
        <v>18</v>
      </c>
      <c r="B20" s="30" t="s">
        <v>85</v>
      </c>
      <c r="C20" s="23">
        <v>3718</v>
      </c>
      <c r="D20" s="26"/>
      <c r="E20" s="26"/>
      <c r="F20" s="26">
        <v>1</v>
      </c>
      <c r="G20" s="26">
        <f t="shared" si="2"/>
        <v>3718</v>
      </c>
      <c r="H20" s="26"/>
      <c r="I20" s="26"/>
      <c r="J20" s="26"/>
      <c r="K20" s="26"/>
      <c r="L20" s="26"/>
      <c r="M20" s="26"/>
      <c r="N20" s="26"/>
      <c r="O20" s="26"/>
      <c r="P20" s="26"/>
      <c r="Q20" s="26"/>
      <c r="R20" s="27">
        <f t="shared" si="1"/>
        <v>1</v>
      </c>
      <c r="S20" s="31">
        <f t="shared" si="0"/>
        <v>3718</v>
      </c>
    </row>
    <row r="21" spans="1:19" s="29" customFormat="1" x14ac:dyDescent="0.2">
      <c r="A21" s="24">
        <v>18</v>
      </c>
      <c r="B21" s="30" t="s">
        <v>88</v>
      </c>
      <c r="C21" s="23">
        <v>575</v>
      </c>
      <c r="D21" s="26"/>
      <c r="E21" s="26"/>
      <c r="F21" s="26"/>
      <c r="G21" s="26">
        <f>$C$21*F21</f>
        <v>0</v>
      </c>
      <c r="H21" s="26"/>
      <c r="I21" s="26"/>
      <c r="J21" s="26"/>
      <c r="K21" s="23"/>
      <c r="L21" s="26"/>
      <c r="M21" s="23"/>
      <c r="N21" s="26"/>
      <c r="O21" s="26"/>
      <c r="P21" s="26"/>
      <c r="Q21" s="26"/>
      <c r="R21" s="27">
        <f t="shared" si="1"/>
        <v>0</v>
      </c>
      <c r="S21" s="31">
        <f t="shared" si="0"/>
        <v>0</v>
      </c>
    </row>
    <row r="22" spans="1:19" s="29" customFormat="1" x14ac:dyDescent="0.2">
      <c r="A22" s="24">
        <v>19</v>
      </c>
      <c r="B22" s="35" t="s">
        <v>66</v>
      </c>
      <c r="C22" s="24">
        <v>35713</v>
      </c>
      <c r="D22" s="24"/>
      <c r="E22" s="24"/>
      <c r="F22" s="24"/>
      <c r="G22" s="24">
        <f>C22*F22</f>
        <v>0</v>
      </c>
      <c r="H22" s="24"/>
      <c r="I22" s="24"/>
      <c r="J22" s="24"/>
      <c r="K22" s="24"/>
      <c r="L22" s="24"/>
      <c r="M22" s="24"/>
      <c r="N22" s="24"/>
      <c r="O22" s="24"/>
      <c r="P22" s="24"/>
      <c r="Q22" s="24"/>
      <c r="R22" s="36">
        <f t="shared" si="1"/>
        <v>0</v>
      </c>
      <c r="S22" s="31">
        <f t="shared" si="0"/>
        <v>0</v>
      </c>
    </row>
    <row r="23" spans="1:19" s="7" customFormat="1" x14ac:dyDescent="0.2">
      <c r="A23" s="55" t="s">
        <v>67</v>
      </c>
      <c r="B23" s="56"/>
      <c r="C23" s="8" t="s">
        <v>40</v>
      </c>
      <c r="D23" s="8"/>
      <c r="E23" s="8"/>
      <c r="F23" s="8" t="s">
        <v>40</v>
      </c>
      <c r="G23" s="5">
        <f>SUM(G6:G22)</f>
        <v>28833</v>
      </c>
      <c r="H23" s="8" t="s">
        <v>40</v>
      </c>
      <c r="I23" s="5">
        <f>SUM(I6:I22)</f>
        <v>0</v>
      </c>
      <c r="J23" s="8" t="s">
        <v>40</v>
      </c>
      <c r="K23" s="8">
        <f>SUM(K6:K22)</f>
        <v>0</v>
      </c>
      <c r="L23" s="8" t="s">
        <v>40</v>
      </c>
      <c r="M23" s="8">
        <f>SUM(M6:M22)</f>
        <v>0</v>
      </c>
      <c r="N23" s="8" t="s">
        <v>40</v>
      </c>
      <c r="O23" s="5">
        <f>SUM(O6:O22)</f>
        <v>0</v>
      </c>
      <c r="P23" s="8" t="s">
        <v>40</v>
      </c>
      <c r="Q23" s="8">
        <f>SUM(Q6:Q22)</f>
        <v>0</v>
      </c>
      <c r="R23" s="8" t="s">
        <v>40</v>
      </c>
      <c r="S23" s="22">
        <f>SUM(S6:S22)</f>
        <v>28833</v>
      </c>
    </row>
    <row r="25" spans="1:19" x14ac:dyDescent="0.2">
      <c r="B25" s="1" t="s">
        <v>70</v>
      </c>
    </row>
    <row r="26" spans="1:19" x14ac:dyDescent="0.2">
      <c r="B26" s="32" t="s">
        <v>55</v>
      </c>
      <c r="C26" s="48" t="s">
        <v>97</v>
      </c>
      <c r="D26" s="48"/>
      <c r="E26" s="48"/>
      <c r="F26" s="48"/>
      <c r="G26" s="48"/>
      <c r="H26" s="48"/>
      <c r="I26" s="48"/>
      <c r="J26" s="48"/>
      <c r="K26" s="48"/>
      <c r="L26" s="48"/>
      <c r="M26" s="48"/>
      <c r="N26" s="48"/>
    </row>
    <row r="27" spans="1:19" x14ac:dyDescent="0.2">
      <c r="B27" s="32" t="s">
        <v>56</v>
      </c>
      <c r="C27" s="48" t="s">
        <v>98</v>
      </c>
      <c r="D27" s="48"/>
      <c r="E27" s="48"/>
      <c r="F27" s="48"/>
      <c r="G27" s="48"/>
      <c r="H27" s="48"/>
      <c r="I27" s="48"/>
      <c r="J27" s="48"/>
      <c r="K27" s="48"/>
      <c r="L27" s="48"/>
      <c r="M27" s="48"/>
      <c r="N27" s="48"/>
    </row>
    <row r="28" spans="1:19" x14ac:dyDescent="0.2">
      <c r="B28" s="32" t="s">
        <v>82</v>
      </c>
      <c r="C28" s="48" t="s">
        <v>99</v>
      </c>
      <c r="D28" s="48"/>
      <c r="E28" s="48"/>
      <c r="F28" s="48"/>
      <c r="G28" s="48"/>
      <c r="H28" s="48"/>
      <c r="I28" s="48"/>
      <c r="J28" s="48"/>
      <c r="K28" s="48"/>
      <c r="L28" s="48"/>
      <c r="M28" s="48"/>
      <c r="N28" s="48"/>
      <c r="S28" s="10"/>
    </row>
    <row r="29" spans="1:19" x14ac:dyDescent="0.2">
      <c r="B29" s="32" t="s">
        <v>58</v>
      </c>
      <c r="C29" s="48" t="s">
        <v>100</v>
      </c>
      <c r="D29" s="48"/>
      <c r="E29" s="48"/>
      <c r="F29" s="48"/>
      <c r="G29" s="48"/>
      <c r="H29" s="48"/>
      <c r="I29" s="48"/>
      <c r="J29" s="48"/>
      <c r="K29" s="48"/>
      <c r="L29" s="48"/>
      <c r="M29" s="48"/>
      <c r="N29" s="48"/>
    </row>
    <row r="30" spans="1:19" x14ac:dyDescent="0.2">
      <c r="B30" s="29" t="s">
        <v>59</v>
      </c>
      <c r="C30" s="48" t="s">
        <v>109</v>
      </c>
      <c r="D30" s="48"/>
      <c r="E30" s="48"/>
      <c r="F30" s="48"/>
      <c r="G30" s="48"/>
      <c r="H30" s="48"/>
      <c r="I30" s="48"/>
      <c r="J30" s="48"/>
      <c r="K30" s="48"/>
      <c r="L30" s="48"/>
      <c r="M30" s="48"/>
      <c r="N30" s="48"/>
      <c r="S30" s="10"/>
    </row>
    <row r="31" spans="1:19" x14ac:dyDescent="0.2">
      <c r="B31" s="32" t="s">
        <v>60</v>
      </c>
      <c r="C31" s="48" t="s">
        <v>101</v>
      </c>
      <c r="D31" s="48"/>
      <c r="E31" s="48"/>
      <c r="F31" s="48"/>
      <c r="G31" s="48"/>
      <c r="H31" s="48"/>
      <c r="I31" s="48"/>
      <c r="J31" s="48"/>
      <c r="K31" s="48"/>
      <c r="L31" s="48"/>
      <c r="M31" s="48"/>
      <c r="N31" s="48"/>
    </row>
    <row r="32" spans="1:19" x14ac:dyDescent="0.2">
      <c r="B32" s="29" t="s">
        <v>61</v>
      </c>
      <c r="C32" s="48" t="s">
        <v>102</v>
      </c>
      <c r="D32" s="48"/>
      <c r="E32" s="48"/>
      <c r="F32" s="48"/>
      <c r="G32" s="48"/>
      <c r="H32" s="48"/>
      <c r="I32" s="48"/>
      <c r="J32" s="48"/>
      <c r="K32" s="48"/>
      <c r="L32" s="48"/>
      <c r="M32" s="48"/>
      <c r="N32" s="48"/>
    </row>
    <row r="33" spans="2:14" s="29" customFormat="1" x14ac:dyDescent="0.2">
      <c r="B33" s="29" t="s">
        <v>85</v>
      </c>
      <c r="C33" s="54" t="s">
        <v>87</v>
      </c>
      <c r="D33" s="54"/>
      <c r="E33" s="54"/>
      <c r="F33" s="54"/>
      <c r="G33" s="54"/>
      <c r="H33" s="54"/>
      <c r="I33" s="54"/>
      <c r="J33" s="54"/>
      <c r="K33" s="54"/>
      <c r="L33" s="54"/>
      <c r="M33" s="54"/>
      <c r="N33" s="54"/>
    </row>
    <row r="34" spans="2:14" s="29" customFormat="1" x14ac:dyDescent="0.2">
      <c r="B34" s="29" t="s">
        <v>62</v>
      </c>
      <c r="C34" s="48" t="s">
        <v>103</v>
      </c>
      <c r="D34" s="48"/>
      <c r="E34" s="48"/>
      <c r="F34" s="48"/>
      <c r="G34" s="48"/>
      <c r="H34" s="48"/>
      <c r="I34" s="48"/>
      <c r="J34" s="48"/>
      <c r="K34" s="48"/>
      <c r="L34" s="48"/>
      <c r="M34" s="48"/>
      <c r="N34" s="48"/>
    </row>
    <row r="35" spans="2:14" s="29" customFormat="1" x14ac:dyDescent="0.2">
      <c r="B35" s="29" t="s">
        <v>63</v>
      </c>
      <c r="C35" s="48" t="s">
        <v>104</v>
      </c>
      <c r="D35" s="48"/>
      <c r="E35" s="48"/>
      <c r="F35" s="48"/>
      <c r="G35" s="48"/>
      <c r="H35" s="48"/>
      <c r="I35" s="48"/>
      <c r="J35" s="48"/>
      <c r="K35" s="48"/>
      <c r="L35" s="48"/>
      <c r="M35" s="48"/>
      <c r="N35" s="48"/>
    </row>
    <row r="36" spans="2:14" s="29" customFormat="1" x14ac:dyDescent="0.2">
      <c r="B36" s="29" t="s">
        <v>86</v>
      </c>
      <c r="C36" s="51" t="s">
        <v>105</v>
      </c>
      <c r="D36" s="48"/>
      <c r="E36" s="48"/>
      <c r="F36" s="48"/>
      <c r="G36" s="48"/>
      <c r="H36" s="48"/>
      <c r="I36" s="48"/>
      <c r="J36" s="48"/>
      <c r="K36" s="48"/>
      <c r="L36" s="48"/>
      <c r="M36" s="48"/>
      <c r="N36" s="48"/>
    </row>
    <row r="37" spans="2:14" s="29" customFormat="1" x14ac:dyDescent="0.2">
      <c r="B37" s="29" t="s">
        <v>83</v>
      </c>
      <c r="C37" s="48" t="s">
        <v>106</v>
      </c>
      <c r="D37" s="48"/>
      <c r="E37" s="48"/>
      <c r="F37" s="48"/>
      <c r="G37" s="48"/>
      <c r="H37" s="48"/>
      <c r="I37" s="48"/>
      <c r="J37" s="48"/>
      <c r="K37" s="48"/>
      <c r="L37" s="48"/>
      <c r="M37" s="48"/>
      <c r="N37" s="48"/>
    </row>
    <row r="38" spans="2:14" s="29" customFormat="1" x14ac:dyDescent="0.2">
      <c r="B38" s="34" t="s">
        <v>84</v>
      </c>
      <c r="C38" s="52" t="s">
        <v>107</v>
      </c>
      <c r="D38" s="53"/>
      <c r="E38" s="53"/>
      <c r="F38" s="53"/>
      <c r="G38" s="53"/>
      <c r="H38" s="53"/>
      <c r="I38" s="53"/>
      <c r="J38" s="53"/>
      <c r="K38" s="53"/>
      <c r="L38" s="53"/>
      <c r="M38" s="53"/>
      <c r="N38" s="53"/>
    </row>
    <row r="39" spans="2:14" s="29" customFormat="1" ht="15" x14ac:dyDescent="0.25">
      <c r="B39" s="29" t="s">
        <v>88</v>
      </c>
      <c r="C39" s="49" t="s">
        <v>110</v>
      </c>
      <c r="D39" s="50"/>
      <c r="E39" s="50"/>
      <c r="F39" s="50"/>
      <c r="G39" s="50"/>
      <c r="H39" s="50"/>
      <c r="I39" s="50"/>
      <c r="J39" s="50"/>
      <c r="K39" s="50"/>
      <c r="L39" s="50"/>
      <c r="M39" s="50"/>
      <c r="N39" s="50"/>
    </row>
    <row r="40" spans="2:14" s="29" customFormat="1" ht="15" x14ac:dyDescent="0.25">
      <c r="B40" s="29" t="s">
        <v>52</v>
      </c>
      <c r="C40" s="49" t="s">
        <v>89</v>
      </c>
      <c r="D40" s="50"/>
      <c r="E40" s="50"/>
      <c r="F40" s="50"/>
      <c r="G40" s="50"/>
      <c r="H40" s="50"/>
      <c r="I40" s="50"/>
      <c r="J40" s="50"/>
      <c r="K40" s="50"/>
      <c r="L40" s="50"/>
      <c r="M40" s="50"/>
    </row>
  </sheetData>
  <sheetProtection selectLockedCells="1" selectUnlockedCells="1"/>
  <mergeCells count="30">
    <mergeCell ref="A23:B23"/>
    <mergeCell ref="C39:N39"/>
    <mergeCell ref="A1:S1"/>
    <mergeCell ref="A3:A5"/>
    <mergeCell ref="B3:B5"/>
    <mergeCell ref="C3:C5"/>
    <mergeCell ref="D3:Q3"/>
    <mergeCell ref="D4:E4"/>
    <mergeCell ref="F4:G4"/>
    <mergeCell ref="H4:I4"/>
    <mergeCell ref="J4:K4"/>
    <mergeCell ref="L4:M4"/>
    <mergeCell ref="N4:O4"/>
    <mergeCell ref="P4:Q4"/>
    <mergeCell ref="R3:R5"/>
    <mergeCell ref="S3:S5"/>
    <mergeCell ref="C26:N26"/>
    <mergeCell ref="C27:N27"/>
    <mergeCell ref="C28:N28"/>
    <mergeCell ref="C29:N29"/>
    <mergeCell ref="C40:M40"/>
    <mergeCell ref="C30:N30"/>
    <mergeCell ref="C36:N36"/>
    <mergeCell ref="C37:N37"/>
    <mergeCell ref="C38:N38"/>
    <mergeCell ref="C31:N31"/>
    <mergeCell ref="C32:N32"/>
    <mergeCell ref="C34:N34"/>
    <mergeCell ref="C35:N35"/>
    <mergeCell ref="C33:N33"/>
  </mergeCells>
  <pageMargins left="0.25" right="0.25" top="0.75" bottom="0.75" header="0.3" footer="0.3"/>
  <pageSetup scale="7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Работни листове</vt:lpstr>
      </vt:variant>
      <vt:variant>
        <vt:i4>2</vt:i4>
      </vt:variant>
    </vt:vector>
  </HeadingPairs>
  <TitlesOfParts>
    <vt:vector size="2" baseType="lpstr">
      <vt:lpstr>СУ ОУ</vt:lpstr>
      <vt:lpstr>Допълващ стандарт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Win7</dc:creator>
  <cp:lastModifiedBy>ABinbashieva</cp:lastModifiedBy>
  <cp:lastPrinted>2023-08-10T07:59:41Z</cp:lastPrinted>
  <dcterms:created xsi:type="dcterms:W3CDTF">2019-12-09T13:00:03Z</dcterms:created>
  <dcterms:modified xsi:type="dcterms:W3CDTF">2026-10-02T06:50:11Z</dcterms:modified>
</cp:coreProperties>
</file>